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185" windowHeight="11835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<sst xmlns="http://schemas.openxmlformats.org/spreadsheetml/2006/main" count="114" uniqueCount="59">
  <si>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</si>
  <si>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</si>
  <si>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</si>
  <si>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</si>
  <si>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</si>
  <si>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</si>
  <si>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</si>
  <si>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</si>
  <si>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</si>
  <si>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</si>
  <si>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</si>
  <si>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</si>
  <si>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</si>
  <si>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</si>
  <si>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</si>
  <si>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</si>
  <si>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</si>
  <si>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</si>
  <si>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</si>
  <si>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</si>
  <si>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</si>
  <si>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</si>
  <si>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</si>
  <si>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</si>
  <si>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</si>
  <si>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</si>
  <si>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</si>
  <si>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</si>
  <si>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</si>
  <si>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</si>
  <si>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</si>
  <si>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</si>
  <si>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</si>
  <si>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</si>
  <si>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Environment, Food and Rural Affairs</t>
  </si>
  <si>
    <t>Ministerial Department</t>
  </si>
  <si>
    <t>Animal Health and Veterinary Laboratories Agency</t>
  </si>
  <si>
    <t>Executive Agency</t>
  </si>
  <si>
    <t>Centre for Environment, Fisheries and Aquaculture Science</t>
  </si>
  <si>
    <t>Food and Environment Research Agency</t>
  </si>
  <si>
    <t>Rural Payments Agency</t>
  </si>
  <si>
    <t>RPA introduced a new HR system in July and are currently reconciling the information. We are not currently in a position to provide the headcount and FTE figures for August.</t>
  </si>
  <si>
    <t xml:space="preserve">Veterinary Medicines Directorate </t>
  </si>
  <si>
    <t>Agricultural Wages Board for England and Wales</t>
  </si>
  <si>
    <t>Executive Non-Departmental Public Body</t>
  </si>
  <si>
    <t>The Agricultural Wages Board does not employ any staff</t>
  </si>
  <si>
    <t>Agricultural Wages Committee x 15</t>
  </si>
  <si>
    <t>The Agricultural Wages Committees do not employ any staff</t>
  </si>
  <si>
    <t>Agriculture and Horticulture Development Board</t>
  </si>
  <si>
    <t xml:space="preserve">AHDB is funded through a levy paid by farmers and others in the agricultural supply chain.  No funding towards staffing or other running costs is received from the Government. </t>
  </si>
  <si>
    <t>Consumer Council for Water</t>
  </si>
  <si>
    <t>Environment Agency</t>
  </si>
  <si>
    <t>Joint Nature Conservation Committee</t>
  </si>
  <si>
    <t>Marine Management Organisation</t>
  </si>
  <si>
    <t>National Forest Company</t>
  </si>
  <si>
    <t>Natural England</t>
  </si>
  <si>
    <t>Royal Botanic Gardens, Kew</t>
  </si>
  <si>
    <t>Sea Fish Industry Authority</t>
  </si>
  <si>
    <t>Bulk of staff do not fall into specified categories.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</si>
</sst>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20" xfId="0" applyFont="1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 wrapText="1"/>
      <protection/>
    </xf>
    <xf numFmtId="0" fontId="48" fillId="0" borderId="19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0" fillId="37" borderId="10" xfId="0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 locked="0"/>
    </xf>
    <xf numFmtId="0" fontId="3" fillId="37" borderId="10" xfId="0" applyFont="1" applyFill="1" applyBorder="1" applyAlignment="1" applyProtection="1">
      <alignment vertical="center" wrapText="1"/>
      <protection locked="0"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B1">
      <selection activeCell="N5" sqref="N5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8" t="s">
        <v>12</v>
      </c>
      <c r="B1" s="18" t="s">
        <v>1</v>
      </c>
      <c r="C1" s="18" t="s">
        <v>0</v>
      </c>
      <c r="D1" s="22" t="s">
        <v>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3"/>
      <c r="R1" s="20" t="s">
        <v>15</v>
      </c>
      <c r="S1" s="28"/>
      <c r="T1" s="28"/>
      <c r="U1" s="28"/>
      <c r="V1" s="28"/>
      <c r="W1" s="28"/>
      <c r="X1" s="28"/>
      <c r="Y1" s="28"/>
      <c r="Z1" s="28"/>
      <c r="AA1" s="21"/>
      <c r="AB1" s="24" t="s">
        <v>25</v>
      </c>
      <c r="AC1" s="25"/>
      <c r="AD1" s="34" t="s">
        <v>11</v>
      </c>
      <c r="AE1" s="35"/>
      <c r="AF1" s="35"/>
      <c r="AG1" s="35"/>
      <c r="AH1" s="35"/>
      <c r="AI1" s="35"/>
      <c r="AJ1" s="36"/>
      <c r="AK1" s="42" t="s">
        <v>32</v>
      </c>
      <c r="AL1" s="42"/>
      <c r="AM1" s="42"/>
      <c r="AN1" s="39" t="s">
        <v>24</v>
      </c>
      <c r="AO1" s="18" t="s">
        <v>33</v>
      </c>
    </row>
    <row r="2" spans="1:41" s="1" customFormat="1" ht="53.25" customHeight="1">
      <c r="A2" s="32"/>
      <c r="B2" s="32"/>
      <c r="C2" s="32"/>
      <c r="D2" s="30" t="s">
        <v>28</v>
      </c>
      <c r="E2" s="31"/>
      <c r="F2" s="30" t="s">
        <v>29</v>
      </c>
      <c r="G2" s="31"/>
      <c r="H2" s="30" t="s">
        <v>30</v>
      </c>
      <c r="I2" s="31"/>
      <c r="J2" s="30" t="s">
        <v>6</v>
      </c>
      <c r="K2" s="31"/>
      <c r="L2" s="30" t="s">
        <v>31</v>
      </c>
      <c r="M2" s="31"/>
      <c r="N2" s="30" t="s">
        <v>5</v>
      </c>
      <c r="O2" s="31"/>
      <c r="P2" s="22" t="s">
        <v>9</v>
      </c>
      <c r="Q2" s="23"/>
      <c r="R2" s="22" t="s">
        <v>13</v>
      </c>
      <c r="S2" s="21"/>
      <c r="T2" s="20" t="s">
        <v>3</v>
      </c>
      <c r="U2" s="21"/>
      <c r="V2" s="20" t="s">
        <v>4</v>
      </c>
      <c r="W2" s="21"/>
      <c r="X2" s="20" t="s">
        <v>14</v>
      </c>
      <c r="Y2" s="21"/>
      <c r="Z2" s="22" t="s">
        <v>10</v>
      </c>
      <c r="AA2" s="23"/>
      <c r="AB2" s="26"/>
      <c r="AC2" s="27"/>
      <c r="AD2" s="18" t="s">
        <v>17</v>
      </c>
      <c r="AE2" s="18" t="s">
        <v>16</v>
      </c>
      <c r="AF2" s="18" t="s">
        <v>18</v>
      </c>
      <c r="AG2" s="18" t="s">
        <v>19</v>
      </c>
      <c r="AH2" s="18" t="s">
        <v>20</v>
      </c>
      <c r="AI2" s="18" t="s">
        <v>21</v>
      </c>
      <c r="AJ2" s="29" t="s">
        <v>23</v>
      </c>
      <c r="AK2" s="18" t="s">
        <v>26</v>
      </c>
      <c r="AL2" s="18" t="s">
        <v>27</v>
      </c>
      <c r="AM2" s="18" t="s">
        <v>22</v>
      </c>
      <c r="AN2" s="40"/>
      <c r="AO2" s="37"/>
    </row>
    <row r="3" spans="1:41" ht="57.75" customHeight="1">
      <c r="A3" s="33"/>
      <c r="B3" s="33"/>
      <c r="C3" s="33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19"/>
      <c r="AE3" s="19"/>
      <c r="AF3" s="19"/>
      <c r="AG3" s="19"/>
      <c r="AH3" s="19"/>
      <c r="AI3" s="19"/>
      <c r="AJ3" s="29"/>
      <c r="AK3" s="19"/>
      <c r="AL3" s="19"/>
      <c r="AM3" s="19"/>
      <c r="AN3" s="41"/>
      <c r="AO3" s="19"/>
    </row>
    <row r="4" spans="1:41" ht="60">
      <c r="A4" s="43" t="s">
        <v>34</v>
      </c>
      <c r="B4" s="44" t="s">
        <v>35</v>
      </c>
      <c r="C4" s="43" t="s">
        <v>34</v>
      </c>
      <c r="D4" s="45">
        <v>171</v>
      </c>
      <c r="E4" s="46">
        <v>165.51</v>
      </c>
      <c r="F4" s="46">
        <v>332</v>
      </c>
      <c r="G4" s="46">
        <v>317.44</v>
      </c>
      <c r="H4" s="46">
        <v>952</v>
      </c>
      <c r="I4" s="46">
        <v>920.8699999999997</v>
      </c>
      <c r="J4" s="46">
        <v>531</v>
      </c>
      <c r="K4" s="46">
        <v>508.4700000000001</v>
      </c>
      <c r="L4" s="46">
        <v>95</v>
      </c>
      <c r="M4" s="46">
        <v>91.77999999999999</v>
      </c>
      <c r="N4" s="46">
        <v>0</v>
      </c>
      <c r="O4" s="46">
        <v>0</v>
      </c>
      <c r="P4" s="47">
        <f>SUM(D4,F4,H4,J4,L4,N4)</f>
        <v>2081</v>
      </c>
      <c r="Q4" s="47">
        <f>SUM(E4,G4,I4,K4,M4,O4)</f>
        <v>2004.0699999999997</v>
      </c>
      <c r="R4" s="46">
        <v>13</v>
      </c>
      <c r="S4" s="46">
        <v>13</v>
      </c>
      <c r="T4" s="46">
        <v>10</v>
      </c>
      <c r="U4" s="46">
        <v>10</v>
      </c>
      <c r="V4" s="46">
        <v>65</v>
      </c>
      <c r="W4" s="46">
        <v>65</v>
      </c>
      <c r="X4" s="46">
        <v>2</v>
      </c>
      <c r="Y4" s="46">
        <v>2</v>
      </c>
      <c r="Z4" s="48">
        <f>SUM(R4,T4,V4,X4,)</f>
        <v>90</v>
      </c>
      <c r="AA4" s="48">
        <f>SUM(S4,U4,W4,Y4)</f>
        <v>90</v>
      </c>
      <c r="AB4" s="49">
        <f>P4+Z4</f>
        <v>2171</v>
      </c>
      <c r="AC4" s="49">
        <f>Q4+AA4</f>
        <v>2094.0699999999997</v>
      </c>
      <c r="AD4" s="50">
        <v>8034390</v>
      </c>
      <c r="AE4" s="51">
        <v>0</v>
      </c>
      <c r="AF4" s="51">
        <v>534</v>
      </c>
      <c r="AG4" s="51">
        <v>32717</v>
      </c>
      <c r="AH4" s="51">
        <v>1338878</v>
      </c>
      <c r="AI4" s="51">
        <v>703853</v>
      </c>
      <c r="AJ4" s="52">
        <f>SUM(AD4:AI4)</f>
        <v>10110372</v>
      </c>
      <c r="AK4" s="53">
        <v>682825.07</v>
      </c>
      <c r="AL4" s="53">
        <v>17938.71</v>
      </c>
      <c r="AM4" s="54">
        <f>SUM(AK4:AL4)</f>
        <v>700763.7799999999</v>
      </c>
      <c r="AN4" s="55">
        <f>SUM(AM4,AJ4)</f>
        <v>10811135.78</v>
      </c>
      <c r="AO4" s="56"/>
    </row>
    <row r="5" spans="1:41" ht="60">
      <c r="A5" s="44" t="s">
        <v>36</v>
      </c>
      <c r="B5" s="44" t="s">
        <v>37</v>
      </c>
      <c r="C5" s="44" t="s">
        <v>34</v>
      </c>
      <c r="D5" s="46">
        <v>813</v>
      </c>
      <c r="E5" s="46">
        <v>741.1100000000002</v>
      </c>
      <c r="F5" s="46">
        <v>480</v>
      </c>
      <c r="G5" s="46">
        <v>451.4300000000001</v>
      </c>
      <c r="H5" s="46">
        <v>693</v>
      </c>
      <c r="I5" s="46">
        <v>649.6500000000002</v>
      </c>
      <c r="J5" s="46">
        <v>176</v>
      </c>
      <c r="K5" s="46">
        <v>170.33</v>
      </c>
      <c r="L5" s="46">
        <v>9</v>
      </c>
      <c r="M5" s="46">
        <v>9</v>
      </c>
      <c r="N5" s="46">
        <v>0</v>
      </c>
      <c r="O5" s="46">
        <v>0</v>
      </c>
      <c r="P5" s="47">
        <f aca="true" t="shared" si="0" ref="P5:Q20">SUM(D5,F5,H5,J5,L5,N5)</f>
        <v>2171</v>
      </c>
      <c r="Q5" s="47">
        <f t="shared" si="0"/>
        <v>2021.5200000000004</v>
      </c>
      <c r="R5" s="46">
        <v>46</v>
      </c>
      <c r="S5" s="46">
        <v>45.6</v>
      </c>
      <c r="T5" s="46">
        <v>2</v>
      </c>
      <c r="U5" s="46">
        <v>2</v>
      </c>
      <c r="V5" s="46">
        <v>29</v>
      </c>
      <c r="W5" s="46">
        <v>28.4</v>
      </c>
      <c r="X5" s="46">
        <v>0</v>
      </c>
      <c r="Y5" s="46">
        <v>0</v>
      </c>
      <c r="Z5" s="48">
        <f aca="true" t="shared" si="1" ref="Z5:Z20">SUM(R5,T5,V5,X5,)</f>
        <v>77</v>
      </c>
      <c r="AA5" s="48">
        <f aca="true" t="shared" si="2" ref="AA5:AA20">SUM(S5,U5,W5,Y5)</f>
        <v>76</v>
      </c>
      <c r="AB5" s="49">
        <f aca="true" t="shared" si="3" ref="AB5:AC20">P5+Z5</f>
        <v>2248</v>
      </c>
      <c r="AC5" s="49">
        <f t="shared" si="3"/>
        <v>2097.5200000000004</v>
      </c>
      <c r="AD5" s="50">
        <v>4954897.120000001</v>
      </c>
      <c r="AE5" s="51">
        <v>72599.76</v>
      </c>
      <c r="AF5" s="51">
        <v>0</v>
      </c>
      <c r="AG5" s="51">
        <v>78918.80000000005</v>
      </c>
      <c r="AH5" s="51">
        <v>968536.9000000046</v>
      </c>
      <c r="AI5" s="51">
        <v>388783.52000000124</v>
      </c>
      <c r="AJ5" s="52">
        <f aca="true" t="shared" si="4" ref="AJ5:AJ20">SUM(AD5:AI5)</f>
        <v>6463736.100000007</v>
      </c>
      <c r="AK5" s="50">
        <v>270341</v>
      </c>
      <c r="AL5" s="53">
        <v>0</v>
      </c>
      <c r="AM5" s="54">
        <f aca="true" t="shared" si="5" ref="AM5:AM20">SUM(AK5:AL5)</f>
        <v>270341</v>
      </c>
      <c r="AN5" s="55">
        <f aca="true" t="shared" si="6" ref="AN5:AN20">SUM(AM5,AJ5)</f>
        <v>6734077.100000007</v>
      </c>
      <c r="AO5" s="57"/>
    </row>
    <row r="6" spans="1:41" ht="60">
      <c r="A6" s="44" t="s">
        <v>38</v>
      </c>
      <c r="B6" s="44" t="s">
        <v>37</v>
      </c>
      <c r="C6" s="44" t="s">
        <v>34</v>
      </c>
      <c r="D6" s="46">
        <v>92</v>
      </c>
      <c r="E6" s="46">
        <v>85.57</v>
      </c>
      <c r="F6" s="46">
        <v>135</v>
      </c>
      <c r="G6" s="46">
        <v>129.1</v>
      </c>
      <c r="H6" s="46">
        <v>232</v>
      </c>
      <c r="I6" s="46">
        <v>216.96</v>
      </c>
      <c r="J6" s="46">
        <v>87</v>
      </c>
      <c r="K6" s="46">
        <v>84.36</v>
      </c>
      <c r="L6" s="46">
        <v>3</v>
      </c>
      <c r="M6" s="46">
        <v>3</v>
      </c>
      <c r="N6" s="46">
        <v>0</v>
      </c>
      <c r="O6" s="46">
        <v>0</v>
      </c>
      <c r="P6" s="47">
        <f t="shared" si="0"/>
        <v>549</v>
      </c>
      <c r="Q6" s="47">
        <f t="shared" si="0"/>
        <v>518.99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8">
        <f t="shared" si="1"/>
        <v>0</v>
      </c>
      <c r="AA6" s="48">
        <f t="shared" si="2"/>
        <v>0</v>
      </c>
      <c r="AB6" s="49">
        <f t="shared" si="3"/>
        <v>549</v>
      </c>
      <c r="AC6" s="49">
        <f t="shared" si="3"/>
        <v>518.99</v>
      </c>
      <c r="AD6" s="50">
        <v>1373653</v>
      </c>
      <c r="AE6" s="51">
        <v>38201</v>
      </c>
      <c r="AF6" s="51">
        <v>0</v>
      </c>
      <c r="AG6" s="51">
        <v>26916</v>
      </c>
      <c r="AH6" s="51">
        <v>260104</v>
      </c>
      <c r="AI6" s="51">
        <v>113501</v>
      </c>
      <c r="AJ6" s="52">
        <f t="shared" si="4"/>
        <v>1812375</v>
      </c>
      <c r="AK6" s="53">
        <v>0</v>
      </c>
      <c r="AL6" s="53">
        <v>0</v>
      </c>
      <c r="AM6" s="54">
        <f t="shared" si="5"/>
        <v>0</v>
      </c>
      <c r="AN6" s="55">
        <f t="shared" si="6"/>
        <v>1812375</v>
      </c>
      <c r="AO6" s="57"/>
    </row>
    <row r="7" spans="1:41" ht="60">
      <c r="A7" s="44" t="s">
        <v>39</v>
      </c>
      <c r="B7" s="44" t="s">
        <v>37</v>
      </c>
      <c r="C7" s="44" t="s">
        <v>34</v>
      </c>
      <c r="D7" s="46">
        <v>200</v>
      </c>
      <c r="E7" s="46">
        <v>183.62</v>
      </c>
      <c r="F7" s="46">
        <v>253</v>
      </c>
      <c r="G7" s="46">
        <v>228.07000000000005</v>
      </c>
      <c r="H7" s="46">
        <v>310</v>
      </c>
      <c r="I7" s="46">
        <v>286.76</v>
      </c>
      <c r="J7" s="46">
        <v>85</v>
      </c>
      <c r="K7" s="46">
        <v>82.09</v>
      </c>
      <c r="L7" s="46">
        <v>4</v>
      </c>
      <c r="M7" s="46">
        <v>4</v>
      </c>
      <c r="N7" s="46">
        <v>11</v>
      </c>
      <c r="O7" s="46">
        <v>11</v>
      </c>
      <c r="P7" s="47">
        <f t="shared" si="0"/>
        <v>863</v>
      </c>
      <c r="Q7" s="47">
        <f t="shared" si="0"/>
        <v>795.5400000000001</v>
      </c>
      <c r="R7" s="46">
        <v>14</v>
      </c>
      <c r="S7" s="46">
        <v>14</v>
      </c>
      <c r="T7" s="46">
        <v>3</v>
      </c>
      <c r="U7" s="46">
        <v>3</v>
      </c>
      <c r="V7" s="46">
        <v>4</v>
      </c>
      <c r="W7" s="46">
        <v>4</v>
      </c>
      <c r="X7" s="46">
        <v>2</v>
      </c>
      <c r="Y7" s="46">
        <v>2</v>
      </c>
      <c r="Z7" s="48">
        <f t="shared" si="1"/>
        <v>23</v>
      </c>
      <c r="AA7" s="48">
        <f t="shared" si="2"/>
        <v>23</v>
      </c>
      <c r="AB7" s="49">
        <f t="shared" si="3"/>
        <v>886</v>
      </c>
      <c r="AC7" s="49">
        <f t="shared" si="3"/>
        <v>818.5400000000001</v>
      </c>
      <c r="AD7" s="50">
        <v>1864699.6800000002</v>
      </c>
      <c r="AE7" s="51">
        <v>34428.61999999999</v>
      </c>
      <c r="AF7" s="51">
        <v>25100</v>
      </c>
      <c r="AG7" s="51">
        <v>15489.570000000005</v>
      </c>
      <c r="AH7" s="51">
        <v>137683.78000000003</v>
      </c>
      <c r="AI7" s="51">
        <v>350607.64000000013</v>
      </c>
      <c r="AJ7" s="52">
        <f t="shared" si="4"/>
        <v>2428009.29</v>
      </c>
      <c r="AK7" s="53">
        <v>8057.669999999998</v>
      </c>
      <c r="AL7" s="53">
        <v>18805.040000000008</v>
      </c>
      <c r="AM7" s="54">
        <f t="shared" si="5"/>
        <v>26862.710000000006</v>
      </c>
      <c r="AN7" s="55">
        <f t="shared" si="6"/>
        <v>2454872</v>
      </c>
      <c r="AO7" s="57"/>
    </row>
    <row r="8" spans="1:41" ht="150">
      <c r="A8" s="44" t="s">
        <v>40</v>
      </c>
      <c r="B8" s="44" t="s">
        <v>37</v>
      </c>
      <c r="C8" s="44" t="s">
        <v>34</v>
      </c>
      <c r="D8" s="46">
        <v>825</v>
      </c>
      <c r="E8" s="46">
        <v>725.97</v>
      </c>
      <c r="F8" s="46">
        <v>634</v>
      </c>
      <c r="G8" s="46">
        <v>584.22</v>
      </c>
      <c r="H8" s="46">
        <v>486</v>
      </c>
      <c r="I8" s="46">
        <v>466.51</v>
      </c>
      <c r="J8" s="46">
        <v>151</v>
      </c>
      <c r="K8" s="46">
        <v>149.98</v>
      </c>
      <c r="L8" s="46">
        <v>15</v>
      </c>
      <c r="M8" s="46">
        <v>15</v>
      </c>
      <c r="N8" s="46">
        <v>0</v>
      </c>
      <c r="O8" s="46">
        <v>0</v>
      </c>
      <c r="P8" s="47">
        <f t="shared" si="0"/>
        <v>2111</v>
      </c>
      <c r="Q8" s="47">
        <f t="shared" si="0"/>
        <v>1941.68</v>
      </c>
      <c r="R8" s="46">
        <v>26</v>
      </c>
      <c r="S8" s="46">
        <v>26</v>
      </c>
      <c r="T8" s="46">
        <v>45</v>
      </c>
      <c r="U8" s="46">
        <v>45</v>
      </c>
      <c r="V8" s="46">
        <v>10</v>
      </c>
      <c r="W8" s="46">
        <v>10</v>
      </c>
      <c r="X8" s="46">
        <v>0</v>
      </c>
      <c r="Y8" s="46">
        <v>0</v>
      </c>
      <c r="Z8" s="48">
        <f t="shared" si="1"/>
        <v>81</v>
      </c>
      <c r="AA8" s="48">
        <f t="shared" si="2"/>
        <v>81</v>
      </c>
      <c r="AB8" s="49">
        <f t="shared" si="3"/>
        <v>2192</v>
      </c>
      <c r="AC8" s="49">
        <f t="shared" si="3"/>
        <v>2022.68</v>
      </c>
      <c r="AD8" s="50">
        <v>4192336</v>
      </c>
      <c r="AE8" s="51">
        <v>56780.41</v>
      </c>
      <c r="AF8" s="51">
        <v>35699</v>
      </c>
      <c r="AG8" s="51">
        <v>1029</v>
      </c>
      <c r="AH8" s="51">
        <v>790464</v>
      </c>
      <c r="AI8" s="51">
        <v>320120</v>
      </c>
      <c r="AJ8" s="52">
        <f t="shared" si="4"/>
        <v>5396428.41</v>
      </c>
      <c r="AK8" s="53">
        <v>761737.92</v>
      </c>
      <c r="AL8" s="53">
        <v>0</v>
      </c>
      <c r="AM8" s="54">
        <f t="shared" si="5"/>
        <v>761737.92</v>
      </c>
      <c r="AN8" s="55">
        <f t="shared" si="6"/>
        <v>6158166.33</v>
      </c>
      <c r="AO8" s="58" t="s">
        <v>41</v>
      </c>
    </row>
    <row r="9" spans="1:41" ht="60">
      <c r="A9" s="44" t="s">
        <v>42</v>
      </c>
      <c r="B9" s="44" t="s">
        <v>37</v>
      </c>
      <c r="C9" s="44" t="s">
        <v>34</v>
      </c>
      <c r="D9" s="46">
        <v>36</v>
      </c>
      <c r="E9" s="46">
        <v>34.46</v>
      </c>
      <c r="F9" s="46">
        <v>31</v>
      </c>
      <c r="G9" s="46">
        <v>29.52</v>
      </c>
      <c r="H9" s="46">
        <v>47</v>
      </c>
      <c r="I9" s="46">
        <v>46.41</v>
      </c>
      <c r="J9" s="46">
        <v>40</v>
      </c>
      <c r="K9" s="46">
        <v>39.52</v>
      </c>
      <c r="L9" s="46">
        <v>3</v>
      </c>
      <c r="M9" s="46">
        <v>3</v>
      </c>
      <c r="N9" s="46">
        <v>0</v>
      </c>
      <c r="O9" s="46">
        <v>0</v>
      </c>
      <c r="P9" s="47">
        <f t="shared" si="0"/>
        <v>157</v>
      </c>
      <c r="Q9" s="47">
        <f t="shared" si="0"/>
        <v>152.91</v>
      </c>
      <c r="R9" s="46">
        <v>9</v>
      </c>
      <c r="S9" s="46">
        <v>8.2</v>
      </c>
      <c r="T9" s="46">
        <v>0</v>
      </c>
      <c r="U9" s="46">
        <v>0</v>
      </c>
      <c r="V9" s="46">
        <v>2</v>
      </c>
      <c r="W9" s="46">
        <v>0.4</v>
      </c>
      <c r="X9" s="46">
        <v>0</v>
      </c>
      <c r="Y9" s="46">
        <v>0</v>
      </c>
      <c r="Z9" s="48">
        <f t="shared" si="1"/>
        <v>11</v>
      </c>
      <c r="AA9" s="48">
        <f t="shared" si="2"/>
        <v>8.6</v>
      </c>
      <c r="AB9" s="49">
        <f t="shared" si="3"/>
        <v>168</v>
      </c>
      <c r="AC9" s="49">
        <f t="shared" si="3"/>
        <v>161.51</v>
      </c>
      <c r="AD9" s="50">
        <v>450973</v>
      </c>
      <c r="AE9" s="51">
        <v>6630</v>
      </c>
      <c r="AF9" s="51">
        <v>11000</v>
      </c>
      <c r="AG9" s="51">
        <v>2554</v>
      </c>
      <c r="AH9" s="51">
        <v>92105</v>
      </c>
      <c r="AI9" s="51">
        <v>40107</v>
      </c>
      <c r="AJ9" s="52">
        <f t="shared" si="4"/>
        <v>603369</v>
      </c>
      <c r="AK9" s="53">
        <v>42776.7</v>
      </c>
      <c r="AL9" s="53">
        <v>0</v>
      </c>
      <c r="AM9" s="54">
        <f t="shared" si="5"/>
        <v>42776.7</v>
      </c>
      <c r="AN9" s="55">
        <f t="shared" si="6"/>
        <v>646145.7</v>
      </c>
      <c r="AO9" s="57"/>
    </row>
    <row r="10" spans="1:41" ht="60">
      <c r="A10" s="44" t="s">
        <v>43</v>
      </c>
      <c r="B10" s="44" t="s">
        <v>44</v>
      </c>
      <c r="C10" s="44" t="s">
        <v>34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7">
        <f t="shared" si="0"/>
        <v>0</v>
      </c>
      <c r="Q10" s="47">
        <f t="shared" si="0"/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8">
        <f t="shared" si="1"/>
        <v>0</v>
      </c>
      <c r="AA10" s="48">
        <f t="shared" si="2"/>
        <v>0</v>
      </c>
      <c r="AB10" s="49">
        <f t="shared" si="3"/>
        <v>0</v>
      </c>
      <c r="AC10" s="49">
        <f t="shared" si="3"/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2">
        <f t="shared" si="4"/>
        <v>0</v>
      </c>
      <c r="AK10" s="50">
        <v>0</v>
      </c>
      <c r="AL10" s="50">
        <v>0</v>
      </c>
      <c r="AM10" s="54">
        <f t="shared" si="5"/>
        <v>0</v>
      </c>
      <c r="AN10" s="55">
        <f t="shared" si="6"/>
        <v>0</v>
      </c>
      <c r="AO10" s="59" t="s">
        <v>45</v>
      </c>
    </row>
    <row r="11" spans="1:41" ht="60">
      <c r="A11" s="44" t="s">
        <v>46</v>
      </c>
      <c r="B11" s="44" t="s">
        <v>44</v>
      </c>
      <c r="C11" s="44" t="s">
        <v>34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7">
        <f t="shared" si="0"/>
        <v>0</v>
      </c>
      <c r="Q11" s="47">
        <f t="shared" si="0"/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8">
        <f t="shared" si="1"/>
        <v>0</v>
      </c>
      <c r="AA11" s="48">
        <f t="shared" si="2"/>
        <v>0</v>
      </c>
      <c r="AB11" s="49">
        <f t="shared" si="3"/>
        <v>0</v>
      </c>
      <c r="AC11" s="49">
        <f t="shared" si="3"/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2">
        <f t="shared" si="4"/>
        <v>0</v>
      </c>
      <c r="AK11" s="50">
        <v>0</v>
      </c>
      <c r="AL11" s="50">
        <v>0</v>
      </c>
      <c r="AM11" s="54">
        <f t="shared" si="5"/>
        <v>0</v>
      </c>
      <c r="AN11" s="55">
        <f t="shared" si="6"/>
        <v>0</v>
      </c>
      <c r="AO11" s="59" t="s">
        <v>47</v>
      </c>
    </row>
    <row r="12" spans="1:41" ht="135">
      <c r="A12" s="44" t="s">
        <v>48</v>
      </c>
      <c r="B12" s="44" t="s">
        <v>44</v>
      </c>
      <c r="C12" s="44" t="s">
        <v>34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377</v>
      </c>
      <c r="O12" s="46">
        <v>365.98</v>
      </c>
      <c r="P12" s="47">
        <f t="shared" si="0"/>
        <v>377</v>
      </c>
      <c r="Q12" s="47">
        <f t="shared" si="0"/>
        <v>365.98</v>
      </c>
      <c r="R12" s="46">
        <v>16</v>
      </c>
      <c r="S12" s="46">
        <v>16</v>
      </c>
      <c r="T12" s="46">
        <v>0</v>
      </c>
      <c r="U12" s="46">
        <v>0</v>
      </c>
      <c r="V12" s="46">
        <v>13</v>
      </c>
      <c r="W12" s="46">
        <v>13</v>
      </c>
      <c r="X12" s="46">
        <v>0</v>
      </c>
      <c r="Y12" s="46">
        <v>0</v>
      </c>
      <c r="Z12" s="48">
        <f t="shared" si="1"/>
        <v>29</v>
      </c>
      <c r="AA12" s="48">
        <f t="shared" si="2"/>
        <v>29</v>
      </c>
      <c r="AB12" s="49">
        <f t="shared" si="3"/>
        <v>406</v>
      </c>
      <c r="AC12" s="49">
        <f t="shared" si="3"/>
        <v>394.98</v>
      </c>
      <c r="AD12" s="50">
        <v>1070160.12</v>
      </c>
      <c r="AE12" s="51">
        <v>34908.44</v>
      </c>
      <c r="AF12" s="51">
        <v>50094.54</v>
      </c>
      <c r="AG12" s="51">
        <v>983.73</v>
      </c>
      <c r="AH12" s="51">
        <v>94533</v>
      </c>
      <c r="AI12" s="51">
        <v>123087.4</v>
      </c>
      <c r="AJ12" s="52">
        <f t="shared" si="4"/>
        <v>1373767.23</v>
      </c>
      <c r="AK12" s="53">
        <v>38951.34</v>
      </c>
      <c r="AL12" s="53">
        <v>0</v>
      </c>
      <c r="AM12" s="54">
        <f t="shared" si="5"/>
        <v>38951.34</v>
      </c>
      <c r="AN12" s="55">
        <f t="shared" si="6"/>
        <v>1412718.57</v>
      </c>
      <c r="AO12" s="60" t="s">
        <v>49</v>
      </c>
    </row>
    <row r="13" spans="1:41" ht="60">
      <c r="A13" s="44" t="s">
        <v>50</v>
      </c>
      <c r="B13" s="44" t="s">
        <v>44</v>
      </c>
      <c r="C13" s="44" t="s">
        <v>34</v>
      </c>
      <c r="D13" s="46">
        <v>10</v>
      </c>
      <c r="E13" s="46">
        <v>9.42</v>
      </c>
      <c r="F13" s="46">
        <v>30</v>
      </c>
      <c r="G13" s="46">
        <v>28.98</v>
      </c>
      <c r="H13" s="46">
        <v>21</v>
      </c>
      <c r="I13" s="46">
        <v>20.09</v>
      </c>
      <c r="J13" s="46">
        <v>9</v>
      </c>
      <c r="K13" s="46">
        <v>9</v>
      </c>
      <c r="L13" s="46">
        <v>4</v>
      </c>
      <c r="M13" s="46">
        <v>4</v>
      </c>
      <c r="N13" s="46">
        <v>0</v>
      </c>
      <c r="O13" s="46">
        <v>0</v>
      </c>
      <c r="P13" s="47">
        <f t="shared" si="0"/>
        <v>74</v>
      </c>
      <c r="Q13" s="47">
        <f t="shared" si="0"/>
        <v>71.49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8">
        <f t="shared" si="1"/>
        <v>0</v>
      </c>
      <c r="AA13" s="48">
        <f t="shared" si="2"/>
        <v>0</v>
      </c>
      <c r="AB13" s="49">
        <f t="shared" si="3"/>
        <v>74</v>
      </c>
      <c r="AC13" s="49">
        <f t="shared" si="3"/>
        <v>71.49</v>
      </c>
      <c r="AD13" s="50">
        <f>172759+10522-416.67</f>
        <v>182864.33</v>
      </c>
      <c r="AE13" s="51">
        <v>416.67</v>
      </c>
      <c r="AF13" s="51">
        <v>0</v>
      </c>
      <c r="AG13" s="51">
        <v>0</v>
      </c>
      <c r="AH13" s="51">
        <v>31828</v>
      </c>
      <c r="AI13" s="51">
        <v>14545</v>
      </c>
      <c r="AJ13" s="52">
        <f t="shared" si="4"/>
        <v>229654</v>
      </c>
      <c r="AK13" s="53">
        <v>958</v>
      </c>
      <c r="AL13" s="53">
        <v>0</v>
      </c>
      <c r="AM13" s="54">
        <f t="shared" si="5"/>
        <v>958</v>
      </c>
      <c r="AN13" s="55">
        <f t="shared" si="6"/>
        <v>230612</v>
      </c>
      <c r="AO13" s="57"/>
    </row>
    <row r="14" spans="1:41" ht="60">
      <c r="A14" s="44" t="s">
        <v>51</v>
      </c>
      <c r="B14" s="44" t="s">
        <v>44</v>
      </c>
      <c r="C14" s="44" t="s">
        <v>34</v>
      </c>
      <c r="D14" s="46">
        <v>1905</v>
      </c>
      <c r="E14" s="46">
        <v>1788.7899999999988</v>
      </c>
      <c r="F14" s="46">
        <v>2684</v>
      </c>
      <c r="G14" s="46">
        <v>2540.3799999999937</v>
      </c>
      <c r="H14" s="46">
        <v>3037</v>
      </c>
      <c r="I14" s="46">
        <v>2882.769999999991</v>
      </c>
      <c r="J14" s="46">
        <v>1792</v>
      </c>
      <c r="K14" s="46">
        <v>1728.4099999999967</v>
      </c>
      <c r="L14" s="46">
        <v>121</v>
      </c>
      <c r="M14" s="46">
        <v>120.47</v>
      </c>
      <c r="N14" s="46">
        <v>945</v>
      </c>
      <c r="O14" s="46">
        <v>936.4599999999999</v>
      </c>
      <c r="P14" s="47">
        <f t="shared" si="0"/>
        <v>10484</v>
      </c>
      <c r="Q14" s="47">
        <f t="shared" si="0"/>
        <v>9997.279999999979</v>
      </c>
      <c r="R14" s="46">
        <v>258</v>
      </c>
      <c r="S14" s="46">
        <v>253.45000000000002</v>
      </c>
      <c r="T14" s="46">
        <v>53</v>
      </c>
      <c r="U14" s="46">
        <v>51.080000000000005</v>
      </c>
      <c r="V14" s="46">
        <v>67</v>
      </c>
      <c r="W14" s="46">
        <v>65.43</v>
      </c>
      <c r="X14" s="46">
        <v>68</v>
      </c>
      <c r="Y14" s="46">
        <v>64.72999999999999</v>
      </c>
      <c r="Z14" s="48">
        <f t="shared" si="1"/>
        <v>446</v>
      </c>
      <c r="AA14" s="48">
        <f t="shared" si="2"/>
        <v>434.69000000000005</v>
      </c>
      <c r="AB14" s="49">
        <f t="shared" si="3"/>
        <v>10930</v>
      </c>
      <c r="AC14" s="49">
        <f t="shared" si="3"/>
        <v>10431.96999999998</v>
      </c>
      <c r="AD14" s="50">
        <v>25445686.959999997</v>
      </c>
      <c r="AE14" s="51">
        <v>322473.94000000507</v>
      </c>
      <c r="AF14" s="51">
        <v>4030</v>
      </c>
      <c r="AG14" s="51">
        <v>685117.8</v>
      </c>
      <c r="AH14" s="51">
        <v>3341988.24</v>
      </c>
      <c r="AI14" s="51">
        <v>2123671.94</v>
      </c>
      <c r="AJ14" s="52">
        <f t="shared" si="4"/>
        <v>31922968.880000006</v>
      </c>
      <c r="AK14" s="53">
        <v>552020.1499999999</v>
      </c>
      <c r="AL14" s="53">
        <v>1426729.74</v>
      </c>
      <c r="AM14" s="54">
        <f t="shared" si="5"/>
        <v>1978749.89</v>
      </c>
      <c r="AN14" s="55">
        <f t="shared" si="6"/>
        <v>33901718.77</v>
      </c>
      <c r="AO14" s="57"/>
    </row>
    <row r="15" spans="1:41" ht="60">
      <c r="A15" s="44" t="s">
        <v>52</v>
      </c>
      <c r="B15" s="44" t="s">
        <v>44</v>
      </c>
      <c r="C15" s="44" t="s">
        <v>34</v>
      </c>
      <c r="D15" s="46">
        <v>15</v>
      </c>
      <c r="E15" s="46">
        <v>13.55</v>
      </c>
      <c r="F15" s="46">
        <v>22</v>
      </c>
      <c r="G15" s="46">
        <v>20.69</v>
      </c>
      <c r="H15" s="46">
        <v>114</v>
      </c>
      <c r="I15" s="46">
        <v>107.81</v>
      </c>
      <c r="J15" s="46">
        <v>21</v>
      </c>
      <c r="K15" s="46">
        <v>19.55</v>
      </c>
      <c r="L15" s="46">
        <v>1</v>
      </c>
      <c r="M15" s="46">
        <v>1</v>
      </c>
      <c r="N15" s="46">
        <v>4</v>
      </c>
      <c r="O15" s="46">
        <v>0.81</v>
      </c>
      <c r="P15" s="47">
        <f t="shared" si="0"/>
        <v>177</v>
      </c>
      <c r="Q15" s="47">
        <f t="shared" si="0"/>
        <v>163.41000000000003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8">
        <f t="shared" si="1"/>
        <v>0</v>
      </c>
      <c r="AA15" s="48">
        <f t="shared" si="2"/>
        <v>0</v>
      </c>
      <c r="AB15" s="49">
        <f t="shared" si="3"/>
        <v>177</v>
      </c>
      <c r="AC15" s="49">
        <f t="shared" si="3"/>
        <v>163.41000000000003</v>
      </c>
      <c r="AD15" s="50">
        <v>428445.83</v>
      </c>
      <c r="AE15" s="51">
        <v>6360.04</v>
      </c>
      <c r="AF15" s="51">
        <v>8785</v>
      </c>
      <c r="AG15" s="51">
        <v>10693.83</v>
      </c>
      <c r="AH15" s="51">
        <v>79666.13</v>
      </c>
      <c r="AI15" s="51">
        <v>34956.96</v>
      </c>
      <c r="AJ15" s="52">
        <f t="shared" si="4"/>
        <v>568907.79</v>
      </c>
      <c r="AK15" s="53">
        <v>0</v>
      </c>
      <c r="AL15" s="53">
        <v>0</v>
      </c>
      <c r="AM15" s="54">
        <f t="shared" si="5"/>
        <v>0</v>
      </c>
      <c r="AN15" s="55">
        <f t="shared" si="6"/>
        <v>568907.79</v>
      </c>
      <c r="AO15" s="57"/>
    </row>
    <row r="16" spans="1:41" ht="60">
      <c r="A16" s="44" t="s">
        <v>53</v>
      </c>
      <c r="B16" s="44" t="s">
        <v>44</v>
      </c>
      <c r="C16" s="44" t="s">
        <v>34</v>
      </c>
      <c r="D16" s="46">
        <v>33</v>
      </c>
      <c r="E16" s="46">
        <v>31.4</v>
      </c>
      <c r="F16" s="46">
        <v>99</v>
      </c>
      <c r="G16" s="46">
        <v>97.16</v>
      </c>
      <c r="H16" s="46">
        <v>99</v>
      </c>
      <c r="I16" s="46">
        <v>96.16</v>
      </c>
      <c r="J16" s="46">
        <v>40</v>
      </c>
      <c r="K16" s="46">
        <v>39.87</v>
      </c>
      <c r="L16" s="46">
        <v>5</v>
      </c>
      <c r="M16" s="46">
        <v>4.8100000000000005</v>
      </c>
      <c r="N16" s="46">
        <v>0</v>
      </c>
      <c r="O16" s="46">
        <v>0</v>
      </c>
      <c r="P16" s="47">
        <f t="shared" si="0"/>
        <v>276</v>
      </c>
      <c r="Q16" s="47">
        <f t="shared" si="0"/>
        <v>269.4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8">
        <f t="shared" si="1"/>
        <v>0</v>
      </c>
      <c r="AA16" s="48">
        <f t="shared" si="2"/>
        <v>0</v>
      </c>
      <c r="AB16" s="49">
        <f t="shared" si="3"/>
        <v>276</v>
      </c>
      <c r="AC16" s="49">
        <f t="shared" si="3"/>
        <v>269.4</v>
      </c>
      <c r="AD16" s="50">
        <v>657571.02</v>
      </c>
      <c r="AE16" s="51">
        <v>0</v>
      </c>
      <c r="AF16" s="51">
        <v>0</v>
      </c>
      <c r="AG16" s="51">
        <v>15619.88</v>
      </c>
      <c r="AH16" s="51">
        <v>128062.18</v>
      </c>
      <c r="AI16" s="51">
        <v>65332.96</v>
      </c>
      <c r="AJ16" s="52">
        <f t="shared" si="4"/>
        <v>866586.04</v>
      </c>
      <c r="AK16" s="53">
        <v>0</v>
      </c>
      <c r="AL16" s="53">
        <v>0</v>
      </c>
      <c r="AM16" s="54">
        <f t="shared" si="5"/>
        <v>0</v>
      </c>
      <c r="AN16" s="55">
        <f t="shared" si="6"/>
        <v>866586.04</v>
      </c>
      <c r="AO16" s="57"/>
    </row>
    <row r="17" spans="1:41" ht="60">
      <c r="A17" s="44" t="s">
        <v>54</v>
      </c>
      <c r="B17" s="44" t="s">
        <v>44</v>
      </c>
      <c r="C17" s="44" t="s">
        <v>34</v>
      </c>
      <c r="D17" s="46">
        <v>1</v>
      </c>
      <c r="E17" s="46">
        <v>1</v>
      </c>
      <c r="F17" s="46">
        <v>4</v>
      </c>
      <c r="G17" s="46">
        <v>4</v>
      </c>
      <c r="H17" s="46">
        <v>11</v>
      </c>
      <c r="I17" s="46">
        <v>9</v>
      </c>
      <c r="J17" s="46">
        <v>1</v>
      </c>
      <c r="K17" s="46">
        <v>1</v>
      </c>
      <c r="L17" s="46">
        <v>1</v>
      </c>
      <c r="M17" s="46">
        <v>1</v>
      </c>
      <c r="N17" s="46">
        <v>0</v>
      </c>
      <c r="O17" s="46">
        <v>0</v>
      </c>
      <c r="P17" s="47">
        <f t="shared" si="0"/>
        <v>18</v>
      </c>
      <c r="Q17" s="47">
        <f t="shared" si="0"/>
        <v>16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8">
        <f t="shared" si="1"/>
        <v>0</v>
      </c>
      <c r="AA17" s="48">
        <f t="shared" si="2"/>
        <v>0</v>
      </c>
      <c r="AB17" s="49">
        <f t="shared" si="3"/>
        <v>18</v>
      </c>
      <c r="AC17" s="49">
        <f t="shared" si="3"/>
        <v>16</v>
      </c>
      <c r="AD17" s="50">
        <v>47726</v>
      </c>
      <c r="AE17" s="51">
        <v>175</v>
      </c>
      <c r="AF17" s="51">
        <v>0</v>
      </c>
      <c r="AG17" s="51">
        <v>168</v>
      </c>
      <c r="AH17" s="51">
        <v>8804</v>
      </c>
      <c r="AI17" s="51">
        <v>3555</v>
      </c>
      <c r="AJ17" s="52">
        <f t="shared" si="4"/>
        <v>60428</v>
      </c>
      <c r="AK17" s="53">
        <v>0</v>
      </c>
      <c r="AL17" s="53">
        <v>0</v>
      </c>
      <c r="AM17" s="54">
        <f t="shared" si="5"/>
        <v>0</v>
      </c>
      <c r="AN17" s="55">
        <f t="shared" si="6"/>
        <v>60428</v>
      </c>
      <c r="AO17" s="57"/>
    </row>
    <row r="18" spans="1:41" ht="60">
      <c r="A18" s="44" t="s">
        <v>55</v>
      </c>
      <c r="B18" s="44" t="s">
        <v>44</v>
      </c>
      <c r="C18" s="44" t="s">
        <v>34</v>
      </c>
      <c r="D18" s="46">
        <v>244</v>
      </c>
      <c r="E18" s="46">
        <v>222.51999999999995</v>
      </c>
      <c r="F18" s="46">
        <v>366</v>
      </c>
      <c r="G18" s="46">
        <v>342.76</v>
      </c>
      <c r="H18" s="46">
        <v>1385</v>
      </c>
      <c r="I18" s="46">
        <v>1306.8599999999997</v>
      </c>
      <c r="J18" s="46">
        <v>187</v>
      </c>
      <c r="K18" s="46">
        <v>184.24999999999997</v>
      </c>
      <c r="L18" s="46">
        <v>20</v>
      </c>
      <c r="M18" s="46">
        <v>20</v>
      </c>
      <c r="N18" s="46">
        <v>12</v>
      </c>
      <c r="O18" s="46">
        <v>11.4</v>
      </c>
      <c r="P18" s="47">
        <f t="shared" si="0"/>
        <v>2214</v>
      </c>
      <c r="Q18" s="47">
        <f t="shared" si="0"/>
        <v>2087.7899999999995</v>
      </c>
      <c r="R18" s="46">
        <v>179</v>
      </c>
      <c r="S18" s="46">
        <v>179</v>
      </c>
      <c r="T18" s="46">
        <v>0</v>
      </c>
      <c r="U18" s="46">
        <v>0</v>
      </c>
      <c r="V18" s="46">
        <v>0</v>
      </c>
      <c r="W18" s="46">
        <v>0</v>
      </c>
      <c r="X18" s="46">
        <v>2</v>
      </c>
      <c r="Y18" s="46">
        <v>2</v>
      </c>
      <c r="Z18" s="48">
        <f t="shared" si="1"/>
        <v>181</v>
      </c>
      <c r="AA18" s="48">
        <f t="shared" si="2"/>
        <v>181</v>
      </c>
      <c r="AB18" s="49">
        <f t="shared" si="3"/>
        <v>2395</v>
      </c>
      <c r="AC18" s="49">
        <f t="shared" si="3"/>
        <v>2268.7899999999995</v>
      </c>
      <c r="AD18" s="51">
        <v>5338010.39</v>
      </c>
      <c r="AE18" s="51">
        <v>53406.44000000001</v>
      </c>
      <c r="AF18" s="51">
        <v>306442</v>
      </c>
      <c r="AG18" s="51">
        <v>17430.82</v>
      </c>
      <c r="AH18" s="51">
        <v>1007818.8499999951</v>
      </c>
      <c r="AI18" s="51">
        <v>437336.88999999926</v>
      </c>
      <c r="AJ18" s="52">
        <f t="shared" si="4"/>
        <v>7160445.389999995</v>
      </c>
      <c r="AK18" s="53">
        <v>268019.57</v>
      </c>
      <c r="AL18" s="53">
        <v>0</v>
      </c>
      <c r="AM18" s="54">
        <f t="shared" si="5"/>
        <v>268019.57</v>
      </c>
      <c r="AN18" s="55">
        <f t="shared" si="6"/>
        <v>7428464.959999995</v>
      </c>
      <c r="AO18" s="56"/>
    </row>
    <row r="19" spans="1:41" ht="60">
      <c r="A19" s="44" t="s">
        <v>56</v>
      </c>
      <c r="B19" s="44" t="s">
        <v>44</v>
      </c>
      <c r="C19" s="44" t="s">
        <v>34</v>
      </c>
      <c r="D19" s="46">
        <v>225</v>
      </c>
      <c r="E19" s="46">
        <v>204.12</v>
      </c>
      <c r="F19" s="46">
        <v>162</v>
      </c>
      <c r="G19" s="46">
        <v>152.42</v>
      </c>
      <c r="H19" s="46">
        <v>187</v>
      </c>
      <c r="I19" s="46">
        <v>180.63</v>
      </c>
      <c r="J19" s="46">
        <v>57</v>
      </c>
      <c r="K19" s="46">
        <v>55.47</v>
      </c>
      <c r="L19" s="46">
        <v>12</v>
      </c>
      <c r="M19" s="46">
        <v>12</v>
      </c>
      <c r="N19" s="46">
        <v>70</v>
      </c>
      <c r="O19" s="46">
        <v>70</v>
      </c>
      <c r="P19" s="47">
        <f t="shared" si="0"/>
        <v>713</v>
      </c>
      <c r="Q19" s="47">
        <f t="shared" si="0"/>
        <v>674.64</v>
      </c>
      <c r="R19" s="46">
        <v>27</v>
      </c>
      <c r="S19" s="46">
        <v>24.7</v>
      </c>
      <c r="T19" s="46">
        <v>3</v>
      </c>
      <c r="U19" s="46">
        <v>3</v>
      </c>
      <c r="V19" s="46">
        <v>6</v>
      </c>
      <c r="W19" s="46">
        <v>6</v>
      </c>
      <c r="X19" s="46">
        <v>0</v>
      </c>
      <c r="Y19" s="46">
        <v>0</v>
      </c>
      <c r="Z19" s="48">
        <f t="shared" si="1"/>
        <v>36</v>
      </c>
      <c r="AA19" s="48">
        <f t="shared" si="2"/>
        <v>33.7</v>
      </c>
      <c r="AB19" s="49">
        <f t="shared" si="3"/>
        <v>749</v>
      </c>
      <c r="AC19" s="49">
        <f t="shared" si="3"/>
        <v>708.34</v>
      </c>
      <c r="AD19" s="50">
        <v>1623621</v>
      </c>
      <c r="AE19" s="51">
        <v>25244</v>
      </c>
      <c r="AF19" s="51">
        <v>0</v>
      </c>
      <c r="AG19" s="51">
        <v>25754</v>
      </c>
      <c r="AH19" s="51">
        <v>301655</v>
      </c>
      <c r="AI19" s="51">
        <v>129920</v>
      </c>
      <c r="AJ19" s="52">
        <f t="shared" si="4"/>
        <v>2106194</v>
      </c>
      <c r="AK19" s="53">
        <v>168138</v>
      </c>
      <c r="AL19" s="53">
        <v>21356</v>
      </c>
      <c r="AM19" s="54">
        <f t="shared" si="5"/>
        <v>189494</v>
      </c>
      <c r="AN19" s="55">
        <f t="shared" si="6"/>
        <v>2295688</v>
      </c>
      <c r="AO19" s="57"/>
    </row>
    <row r="20" spans="1:41" ht="60">
      <c r="A20" s="44" t="s">
        <v>57</v>
      </c>
      <c r="B20" s="44" t="s">
        <v>44</v>
      </c>
      <c r="C20" s="44" t="s">
        <v>34</v>
      </c>
      <c r="D20" s="46">
        <v>4</v>
      </c>
      <c r="E20" s="46">
        <v>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93</v>
      </c>
      <c r="O20" s="46">
        <v>93</v>
      </c>
      <c r="P20" s="47">
        <f t="shared" si="0"/>
        <v>97</v>
      </c>
      <c r="Q20" s="47">
        <f t="shared" si="0"/>
        <v>97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8">
        <f t="shared" si="1"/>
        <v>0</v>
      </c>
      <c r="AA20" s="48">
        <f t="shared" si="2"/>
        <v>0</v>
      </c>
      <c r="AB20" s="49">
        <f t="shared" si="3"/>
        <v>97</v>
      </c>
      <c r="AC20" s="49">
        <f t="shared" si="3"/>
        <v>97</v>
      </c>
      <c r="AD20" s="50">
        <f>250559.51+323.42</f>
        <v>250882.93000000002</v>
      </c>
      <c r="AE20" s="51">
        <f>500+18+333+360.28</f>
        <v>1211.28</v>
      </c>
      <c r="AF20" s="51">
        <v>0</v>
      </c>
      <c r="AG20" s="51">
        <v>0</v>
      </c>
      <c r="AH20" s="51">
        <f>9354.95+22411.89</f>
        <v>31766.84</v>
      </c>
      <c r="AI20" s="51">
        <f>12452.2+10939.18</f>
        <v>23391.38</v>
      </c>
      <c r="AJ20" s="52">
        <f t="shared" si="4"/>
        <v>307252.43000000005</v>
      </c>
      <c r="AK20" s="53">
        <v>0</v>
      </c>
      <c r="AL20" s="53">
        <v>0</v>
      </c>
      <c r="AM20" s="54">
        <f t="shared" si="5"/>
        <v>0</v>
      </c>
      <c r="AN20" s="55">
        <f t="shared" si="6"/>
        <v>307252.43000000005</v>
      </c>
      <c r="AO20" s="59" t="s">
        <v>58</v>
      </c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N2:O2"/>
    <mergeCell ref="AG2:AG3"/>
    <mergeCell ref="AH2:AH3"/>
    <mergeCell ref="R2:S2"/>
    <mergeCell ref="AD2:AD3"/>
    <mergeCell ref="AE2:AE3"/>
    <mergeCell ref="AF2:AF3"/>
    <mergeCell ref="T2:U2"/>
    <mergeCell ref="Z2:AA2"/>
    <mergeCell ref="AB1:AC2"/>
    <mergeCell ref="R1:AA1"/>
    <mergeCell ref="AJ2:AJ3"/>
  </mergeCells>
  <conditionalFormatting sqref="B21:B100">
    <cfRule type="expression" priority="236" dxfId="0">
      <formula>AND(NOT(ISBLANK($A21)),ISBLANK(B21))</formula>
    </cfRule>
  </conditionalFormatting>
  <conditionalFormatting sqref="C21:C100">
    <cfRule type="expression" priority="235" dxfId="0">
      <formula>AND(NOT(ISBLANK(A21)),ISBLANK(C21))</formula>
    </cfRule>
  </conditionalFormatting>
  <conditionalFormatting sqref="D21:D100">
    <cfRule type="expression" priority="234" dxfId="0">
      <formula>AND(NOT(ISBLANK(E21)),ISBLANK(D21))</formula>
    </cfRule>
  </conditionalFormatting>
  <conditionalFormatting sqref="E21:E100">
    <cfRule type="expression" priority="233" dxfId="0">
      <formula>AND(NOT(ISBLANK(D21)),ISBLANK(E21))</formula>
    </cfRule>
  </conditionalFormatting>
  <conditionalFormatting sqref="F21:F100">
    <cfRule type="expression" priority="232" dxfId="0">
      <formula>AND(NOT(ISBLANK(G21)),ISBLANK(F21))</formula>
    </cfRule>
  </conditionalFormatting>
  <conditionalFormatting sqref="G21:G100">
    <cfRule type="expression" priority="231" dxfId="0">
      <formula>AND(NOT(ISBLANK(F21)),ISBLANK(G21))</formula>
    </cfRule>
  </conditionalFormatting>
  <conditionalFormatting sqref="H21:H100">
    <cfRule type="expression" priority="230" dxfId="0">
      <formula>AND(NOT(ISBLANK(I21)),ISBLANK(H21))</formula>
    </cfRule>
  </conditionalFormatting>
  <conditionalFormatting sqref="I21:I100">
    <cfRule type="expression" priority="229" dxfId="0">
      <formula>AND(NOT(ISBLANK(H21)),ISBLANK(I21))</formula>
    </cfRule>
  </conditionalFormatting>
  <conditionalFormatting sqref="J21:J100">
    <cfRule type="expression" priority="228" dxfId="0">
      <formula>AND(NOT(ISBLANK(K21)),ISBLANK(J21))</formula>
    </cfRule>
  </conditionalFormatting>
  <conditionalFormatting sqref="K21:K100">
    <cfRule type="expression" priority="227" dxfId="0">
      <formula>AND(NOT(ISBLANK(J21)),ISBLANK(K21))</formula>
    </cfRule>
  </conditionalFormatting>
  <conditionalFormatting sqref="L21:L100">
    <cfRule type="expression" priority="226" dxfId="0">
      <formula>AND(NOT(ISBLANK(M21)),ISBLANK(L21))</formula>
    </cfRule>
  </conditionalFormatting>
  <conditionalFormatting sqref="M21:M100">
    <cfRule type="expression" priority="225" dxfId="0">
      <formula>AND(NOT(ISBLANK(L21)),ISBLANK(M21))</formula>
    </cfRule>
  </conditionalFormatting>
  <conditionalFormatting sqref="N21:N100">
    <cfRule type="expression" priority="224" dxfId="0">
      <formula>AND(NOT(ISBLANK(O21)),ISBLANK(N21))</formula>
    </cfRule>
  </conditionalFormatting>
  <conditionalFormatting sqref="O21:O100">
    <cfRule type="expression" priority="223" dxfId="0">
      <formula>AND(NOT(ISBLANK(N21)),ISBLANK(O21))</formula>
    </cfRule>
  </conditionalFormatting>
  <conditionalFormatting sqref="R21:R100">
    <cfRule type="expression" priority="222" dxfId="0">
      <formula>AND(NOT(ISBLANK(S21)),ISBLANK(R21))</formula>
    </cfRule>
  </conditionalFormatting>
  <conditionalFormatting sqref="S21:S100">
    <cfRule type="expression" priority="221" dxfId="0">
      <formula>AND(NOT(ISBLANK(R21)),ISBLANK(S21))</formula>
    </cfRule>
  </conditionalFormatting>
  <conditionalFormatting sqref="T21:T100">
    <cfRule type="expression" priority="220" dxfId="0">
      <formula>AND(NOT(ISBLANK(U21)),ISBLANK(T21))</formula>
    </cfRule>
  </conditionalFormatting>
  <conditionalFormatting sqref="U21:U100">
    <cfRule type="expression" priority="219" dxfId="0">
      <formula>AND(NOT(ISBLANK(T21)),ISBLANK(U21))</formula>
    </cfRule>
  </conditionalFormatting>
  <conditionalFormatting sqref="V21:V100">
    <cfRule type="expression" priority="218" dxfId="0">
      <formula>AND(NOT(ISBLANK(W21)),ISBLANK(V21))</formula>
    </cfRule>
  </conditionalFormatting>
  <conditionalFormatting sqref="W21:W100">
    <cfRule type="expression" priority="217" dxfId="0">
      <formula>AND(NOT(ISBLANK(V21)),ISBLANK(W21))</formula>
    </cfRule>
  </conditionalFormatting>
  <conditionalFormatting sqref="X21:X100">
    <cfRule type="expression" priority="216" dxfId="0">
      <formula>AND(NOT(ISBLANK(Y21)),ISBLANK(X21))</formula>
    </cfRule>
  </conditionalFormatting>
  <conditionalFormatting sqref="Y21:Y100">
    <cfRule type="expression" priority="215" dxfId="0">
      <formula>AND(NOT(ISBLANK(X21)),ISBLANK(Y21))</formula>
    </cfRule>
  </conditionalFormatting>
  <conditionalFormatting sqref="B4:B20">
    <cfRule type="expression" priority="214" dxfId="0">
      <formula>AND(NOT(ISBLANK($A4)),ISBLANK(B4))</formula>
    </cfRule>
  </conditionalFormatting>
  <conditionalFormatting sqref="C4:C20">
    <cfRule type="expression" priority="213" dxfId="0">
      <formula>AND(NOT(ISBLANK(A4)),ISBLANK(C4))</formula>
    </cfRule>
  </conditionalFormatting>
  <conditionalFormatting sqref="D4 D10 R16:R17 T16:T17 V16:V17 X16:X17 X20 V20 T20 R20">
    <cfRule type="expression" priority="212" dxfId="0">
      <formula>AND(NOT(ISBLANK(E4)),ISBLANK(D4))</formula>
    </cfRule>
  </conditionalFormatting>
  <conditionalFormatting sqref="E4 E10 S16:S17 U16:U17 W16:W17 Y16:Y17 Y20 W20 U20 S20">
    <cfRule type="expression" priority="211" dxfId="0">
      <formula>AND(NOT(ISBLANK(D4)),ISBLANK(E4))</formula>
    </cfRule>
  </conditionalFormatting>
  <conditionalFormatting sqref="F4 F10">
    <cfRule type="expression" priority="210" dxfId="0">
      <formula>AND(NOT(ISBLANK(G4)),ISBLANK(F4))</formula>
    </cfRule>
  </conditionalFormatting>
  <conditionalFormatting sqref="G4 G10">
    <cfRule type="expression" priority="209" dxfId="0">
      <formula>AND(NOT(ISBLANK(F4)),ISBLANK(G4))</formula>
    </cfRule>
  </conditionalFormatting>
  <conditionalFormatting sqref="H4 H10">
    <cfRule type="expression" priority="208" dxfId="0">
      <formula>AND(NOT(ISBLANK(I4)),ISBLANK(H4))</formula>
    </cfRule>
  </conditionalFormatting>
  <conditionalFormatting sqref="I4 I10">
    <cfRule type="expression" priority="207" dxfId="0">
      <formula>AND(NOT(ISBLANK(H4)),ISBLANK(I4))</formula>
    </cfRule>
  </conditionalFormatting>
  <conditionalFormatting sqref="J4 J10">
    <cfRule type="expression" priority="206" dxfId="0">
      <formula>AND(NOT(ISBLANK(K4)),ISBLANK(J4))</formula>
    </cfRule>
  </conditionalFormatting>
  <conditionalFormatting sqref="K4 K10">
    <cfRule type="expression" priority="205" dxfId="0">
      <formula>AND(NOT(ISBLANK(J4)),ISBLANK(K4))</formula>
    </cfRule>
  </conditionalFormatting>
  <conditionalFormatting sqref="L4 L10">
    <cfRule type="expression" priority="204" dxfId="0">
      <formula>AND(NOT(ISBLANK(M4)),ISBLANK(L4))</formula>
    </cfRule>
  </conditionalFormatting>
  <conditionalFormatting sqref="M4 M10">
    <cfRule type="expression" priority="203" dxfId="0">
      <formula>AND(NOT(ISBLANK(L4)),ISBLANK(M4))</formula>
    </cfRule>
  </conditionalFormatting>
  <conditionalFormatting sqref="N4 N10">
    <cfRule type="expression" priority="202" dxfId="0">
      <formula>AND(NOT(ISBLANK(O4)),ISBLANK(N4))</formula>
    </cfRule>
  </conditionalFormatting>
  <conditionalFormatting sqref="O4 O10">
    <cfRule type="expression" priority="201" dxfId="0">
      <formula>AND(NOT(ISBLANK(N4)),ISBLANK(O4))</formula>
    </cfRule>
  </conditionalFormatting>
  <conditionalFormatting sqref="R4 R10 R6">
    <cfRule type="expression" priority="200" dxfId="0">
      <formula>AND(NOT(ISBLANK(S4)),ISBLANK(R4))</formula>
    </cfRule>
  </conditionalFormatting>
  <conditionalFormatting sqref="S4 S6">
    <cfRule type="expression" priority="199" dxfId="0">
      <formula>AND(NOT(ISBLANK(R4)),ISBLANK(S4))</formula>
    </cfRule>
  </conditionalFormatting>
  <conditionalFormatting sqref="T4 T6">
    <cfRule type="expression" priority="198" dxfId="0">
      <formula>AND(NOT(ISBLANK(U4)),ISBLANK(T4))</formula>
    </cfRule>
  </conditionalFormatting>
  <conditionalFormatting sqref="U4 U6">
    <cfRule type="expression" priority="197" dxfId="0">
      <formula>AND(NOT(ISBLANK(T4)),ISBLANK(U4))</formula>
    </cfRule>
  </conditionalFormatting>
  <conditionalFormatting sqref="V4 V6">
    <cfRule type="expression" priority="196" dxfId="0">
      <formula>AND(NOT(ISBLANK(W4)),ISBLANK(V4))</formula>
    </cfRule>
  </conditionalFormatting>
  <conditionalFormatting sqref="W4 W6">
    <cfRule type="expression" priority="195" dxfId="0">
      <formula>AND(NOT(ISBLANK(V4)),ISBLANK(W4))</formula>
    </cfRule>
  </conditionalFormatting>
  <conditionalFormatting sqref="X4 X6">
    <cfRule type="expression" priority="194" dxfId="0">
      <formula>AND(NOT(ISBLANK(Y4)),ISBLANK(X4))</formula>
    </cfRule>
  </conditionalFormatting>
  <conditionalFormatting sqref="Y4 Y6">
    <cfRule type="expression" priority="193" dxfId="0">
      <formula>AND(NOT(ISBLANK(X4)),ISBLANK(Y4))</formula>
    </cfRule>
  </conditionalFormatting>
  <conditionalFormatting sqref="D11">
    <cfRule type="expression" priority="192" dxfId="0">
      <formula>AND(NOT(ISBLANK(E11)),ISBLANK(D11))</formula>
    </cfRule>
  </conditionalFormatting>
  <conditionalFormatting sqref="E11">
    <cfRule type="expression" priority="191" dxfId="0">
      <formula>AND(NOT(ISBLANK(D11)),ISBLANK(E11))</formula>
    </cfRule>
  </conditionalFormatting>
  <conditionalFormatting sqref="F11">
    <cfRule type="expression" priority="190" dxfId="0">
      <formula>AND(NOT(ISBLANK(G11)),ISBLANK(F11))</formula>
    </cfRule>
  </conditionalFormatting>
  <conditionalFormatting sqref="G11">
    <cfRule type="expression" priority="189" dxfId="0">
      <formula>AND(NOT(ISBLANK(F11)),ISBLANK(G11))</formula>
    </cfRule>
  </conditionalFormatting>
  <conditionalFormatting sqref="H11">
    <cfRule type="expression" priority="188" dxfId="0">
      <formula>AND(NOT(ISBLANK(I11)),ISBLANK(H11))</formula>
    </cfRule>
  </conditionalFormatting>
  <conditionalFormatting sqref="I11">
    <cfRule type="expression" priority="187" dxfId="0">
      <formula>AND(NOT(ISBLANK(H11)),ISBLANK(I11))</formula>
    </cfRule>
  </conditionalFormatting>
  <conditionalFormatting sqref="J11">
    <cfRule type="expression" priority="186" dxfId="0">
      <formula>AND(NOT(ISBLANK(K11)),ISBLANK(J11))</formula>
    </cfRule>
  </conditionalFormatting>
  <conditionalFormatting sqref="K11">
    <cfRule type="expression" priority="185" dxfId="0">
      <formula>AND(NOT(ISBLANK(J11)),ISBLANK(K11))</formula>
    </cfRule>
  </conditionalFormatting>
  <conditionalFormatting sqref="L11">
    <cfRule type="expression" priority="184" dxfId="0">
      <formula>AND(NOT(ISBLANK(M11)),ISBLANK(L11))</formula>
    </cfRule>
  </conditionalFormatting>
  <conditionalFormatting sqref="M11">
    <cfRule type="expression" priority="183" dxfId="0">
      <formula>AND(NOT(ISBLANK(L11)),ISBLANK(M11))</formula>
    </cfRule>
  </conditionalFormatting>
  <conditionalFormatting sqref="N11">
    <cfRule type="expression" priority="182" dxfId="0">
      <formula>AND(NOT(ISBLANK(O11)),ISBLANK(N11))</formula>
    </cfRule>
  </conditionalFormatting>
  <conditionalFormatting sqref="O11">
    <cfRule type="expression" priority="181" dxfId="0">
      <formula>AND(NOT(ISBLANK(N11)),ISBLANK(O11))</formula>
    </cfRule>
  </conditionalFormatting>
  <conditionalFormatting sqref="S10:Y10">
    <cfRule type="expression" priority="180" dxfId="0">
      <formula>AND(NOT(ISBLANK(T10)),ISBLANK(S10))</formula>
    </cfRule>
  </conditionalFormatting>
  <conditionalFormatting sqref="R11:Y11">
    <cfRule type="expression" priority="179" dxfId="0">
      <formula>AND(NOT(ISBLANK(S11)),ISBLANK(R11))</formula>
    </cfRule>
  </conditionalFormatting>
  <conditionalFormatting sqref="D13 F13 H13 J13 L13 N13">
    <cfRule type="expression" priority="178" dxfId="0">
      <formula>AND(NOT(ISBLANK(E13)),ISBLANK(D13))</formula>
    </cfRule>
  </conditionalFormatting>
  <conditionalFormatting sqref="E13 G13 I13 K13 M13 O13">
    <cfRule type="expression" priority="177" dxfId="0">
      <formula>AND(NOT(ISBLANK(D13)),ISBLANK(E13))</formula>
    </cfRule>
  </conditionalFormatting>
  <conditionalFormatting sqref="R13 T13 V13 X13">
    <cfRule type="expression" priority="176" dxfId="0">
      <formula>AND(NOT(ISBLANK(S13)),ISBLANK(R13))</formula>
    </cfRule>
  </conditionalFormatting>
  <conditionalFormatting sqref="S13 U13 W13 Y13">
    <cfRule type="expression" priority="175" dxfId="0">
      <formula>AND(NOT(ISBLANK(R13)),ISBLANK(S13))</formula>
    </cfRule>
  </conditionalFormatting>
  <conditionalFormatting sqref="D9">
    <cfRule type="expression" priority="174" dxfId="0">
      <formula>AND(NOT(ISBLANK(E9)),ISBLANK(D9))</formula>
    </cfRule>
  </conditionalFormatting>
  <conditionalFormatting sqref="E9">
    <cfRule type="expression" priority="173" dxfId="0">
      <formula>AND(NOT(ISBLANK(D9)),ISBLANK(E9))</formula>
    </cfRule>
  </conditionalFormatting>
  <conditionalFormatting sqref="F9">
    <cfRule type="expression" priority="172" dxfId="0">
      <formula>AND(NOT(ISBLANK(G9)),ISBLANK(F9))</formula>
    </cfRule>
  </conditionalFormatting>
  <conditionalFormatting sqref="G9">
    <cfRule type="expression" priority="171" dxfId="0">
      <formula>AND(NOT(ISBLANK(F9)),ISBLANK(G9))</formula>
    </cfRule>
  </conditionalFormatting>
  <conditionalFormatting sqref="H9">
    <cfRule type="expression" priority="170" dxfId="0">
      <formula>AND(NOT(ISBLANK(I9)),ISBLANK(H9))</formula>
    </cfRule>
  </conditionalFormatting>
  <conditionalFormatting sqref="I9">
    <cfRule type="expression" priority="169" dxfId="0">
      <formula>AND(NOT(ISBLANK(H9)),ISBLANK(I9))</formula>
    </cfRule>
  </conditionalFormatting>
  <conditionalFormatting sqref="J9">
    <cfRule type="expression" priority="168" dxfId="0">
      <formula>AND(NOT(ISBLANK(K9)),ISBLANK(J9))</formula>
    </cfRule>
  </conditionalFormatting>
  <conditionalFormatting sqref="K9">
    <cfRule type="expression" priority="167" dxfId="0">
      <formula>AND(NOT(ISBLANK(J9)),ISBLANK(K9))</formula>
    </cfRule>
  </conditionalFormatting>
  <conditionalFormatting sqref="L9">
    <cfRule type="expression" priority="166" dxfId="0">
      <formula>AND(NOT(ISBLANK(M9)),ISBLANK(L9))</formula>
    </cfRule>
  </conditionalFormatting>
  <conditionalFormatting sqref="M9">
    <cfRule type="expression" priority="165" dxfId="0">
      <formula>AND(NOT(ISBLANK(L9)),ISBLANK(M9))</formula>
    </cfRule>
  </conditionalFormatting>
  <conditionalFormatting sqref="N9">
    <cfRule type="expression" priority="164" dxfId="0">
      <formula>AND(NOT(ISBLANK(O9)),ISBLANK(N9))</formula>
    </cfRule>
  </conditionalFormatting>
  <conditionalFormatting sqref="O9">
    <cfRule type="expression" priority="163" dxfId="0">
      <formula>AND(NOT(ISBLANK(N9)),ISBLANK(O9))</formula>
    </cfRule>
  </conditionalFormatting>
  <conditionalFormatting sqref="R9">
    <cfRule type="expression" priority="162" dxfId="0">
      <formula>AND(NOT(ISBLANK(S9)),ISBLANK(R9))</formula>
    </cfRule>
  </conditionalFormatting>
  <conditionalFormatting sqref="S9">
    <cfRule type="expression" priority="161" dxfId="0">
      <formula>AND(NOT(ISBLANK(R9)),ISBLANK(S9))</formula>
    </cfRule>
  </conditionalFormatting>
  <conditionalFormatting sqref="T9">
    <cfRule type="expression" priority="160" dxfId="0">
      <formula>AND(NOT(ISBLANK(U9)),ISBLANK(T9))</formula>
    </cfRule>
  </conditionalFormatting>
  <conditionalFormatting sqref="U9">
    <cfRule type="expression" priority="159" dxfId="0">
      <formula>AND(NOT(ISBLANK(T9)),ISBLANK(U9))</formula>
    </cfRule>
  </conditionalFormatting>
  <conditionalFormatting sqref="V9">
    <cfRule type="expression" priority="158" dxfId="0">
      <formula>AND(NOT(ISBLANK(W9)),ISBLANK(V9))</formula>
    </cfRule>
  </conditionalFormatting>
  <conditionalFormatting sqref="W9">
    <cfRule type="expression" priority="157" dxfId="0">
      <formula>AND(NOT(ISBLANK(V9)),ISBLANK(W9))</formula>
    </cfRule>
  </conditionalFormatting>
  <conditionalFormatting sqref="X9">
    <cfRule type="expression" priority="156" dxfId="0">
      <formula>AND(NOT(ISBLANK(Y9)),ISBLANK(X9))</formula>
    </cfRule>
  </conditionalFormatting>
  <conditionalFormatting sqref="Y9">
    <cfRule type="expression" priority="155" dxfId="0">
      <formula>AND(NOT(ISBLANK(X9)),ISBLANK(Y9))</formula>
    </cfRule>
  </conditionalFormatting>
  <conditionalFormatting sqref="D6">
    <cfRule type="expression" priority="154" dxfId="0">
      <formula>AND(NOT(ISBLANK(E6)),ISBLANK(D6))</formula>
    </cfRule>
  </conditionalFormatting>
  <conditionalFormatting sqref="E6">
    <cfRule type="expression" priority="153" dxfId="0">
      <formula>AND(NOT(ISBLANK(D6)),ISBLANK(E6))</formula>
    </cfRule>
  </conditionalFormatting>
  <conditionalFormatting sqref="F6">
    <cfRule type="expression" priority="152" dxfId="0">
      <formula>AND(NOT(ISBLANK(G6)),ISBLANK(F6))</formula>
    </cfRule>
  </conditionalFormatting>
  <conditionalFormatting sqref="G6">
    <cfRule type="expression" priority="151" dxfId="0">
      <formula>AND(NOT(ISBLANK(F6)),ISBLANK(G6))</formula>
    </cfRule>
  </conditionalFormatting>
  <conditionalFormatting sqref="H6">
    <cfRule type="expression" priority="150" dxfId="0">
      <formula>AND(NOT(ISBLANK(I6)),ISBLANK(H6))</formula>
    </cfRule>
  </conditionalFormatting>
  <conditionalFormatting sqref="I6">
    <cfRule type="expression" priority="149" dxfId="0">
      <formula>AND(NOT(ISBLANK(H6)),ISBLANK(I6))</formula>
    </cfRule>
  </conditionalFormatting>
  <conditionalFormatting sqref="J6">
    <cfRule type="expression" priority="148" dxfId="0">
      <formula>AND(NOT(ISBLANK(K6)),ISBLANK(J6))</formula>
    </cfRule>
  </conditionalFormatting>
  <conditionalFormatting sqref="K6">
    <cfRule type="expression" priority="147" dxfId="0">
      <formula>AND(NOT(ISBLANK(J6)),ISBLANK(K6))</formula>
    </cfRule>
  </conditionalFormatting>
  <conditionalFormatting sqref="L6">
    <cfRule type="expression" priority="146" dxfId="0">
      <formula>AND(NOT(ISBLANK(M6)),ISBLANK(L6))</formula>
    </cfRule>
  </conditionalFormatting>
  <conditionalFormatting sqref="M6">
    <cfRule type="expression" priority="145" dxfId="0">
      <formula>AND(NOT(ISBLANK(L6)),ISBLANK(M6))</formula>
    </cfRule>
  </conditionalFormatting>
  <conditionalFormatting sqref="N6">
    <cfRule type="expression" priority="144" dxfId="0">
      <formula>AND(NOT(ISBLANK(O6)),ISBLANK(N6))</formula>
    </cfRule>
  </conditionalFormatting>
  <conditionalFormatting sqref="O6">
    <cfRule type="expression" priority="143" dxfId="0">
      <formula>AND(NOT(ISBLANK(N6)),ISBLANK(O6))</formula>
    </cfRule>
  </conditionalFormatting>
  <conditionalFormatting sqref="D15 F15 H15 J15 L15 N15">
    <cfRule type="expression" priority="142" dxfId="0">
      <formula>AND(NOT(ISBLANK(E15)),ISBLANK(D15))</formula>
    </cfRule>
  </conditionalFormatting>
  <conditionalFormatting sqref="E15 G15 I15 K15 M15 O15">
    <cfRule type="expression" priority="141" dxfId="0">
      <formula>AND(NOT(ISBLANK(D15)),ISBLANK(E15))</formula>
    </cfRule>
  </conditionalFormatting>
  <conditionalFormatting sqref="R15 T15 V15 X15">
    <cfRule type="expression" priority="140" dxfId="0">
      <formula>AND(NOT(ISBLANK(S15)),ISBLANK(R15))</formula>
    </cfRule>
  </conditionalFormatting>
  <conditionalFormatting sqref="S15 U15 W15 Y15">
    <cfRule type="expression" priority="139" dxfId="0">
      <formula>AND(NOT(ISBLANK(R15)),ISBLANK(S15))</formula>
    </cfRule>
  </conditionalFormatting>
  <conditionalFormatting sqref="D17 F17 H17 J17 L17 N17">
    <cfRule type="expression" priority="138" dxfId="0">
      <formula>AND(NOT(ISBLANK(E17)),ISBLANK(D17))</formula>
    </cfRule>
  </conditionalFormatting>
  <conditionalFormatting sqref="E17 G17 I17 K17 M17 O17">
    <cfRule type="expression" priority="137" dxfId="0">
      <formula>AND(NOT(ISBLANK(D17)),ISBLANK(E17))</formula>
    </cfRule>
  </conditionalFormatting>
  <conditionalFormatting sqref="D16 F16 H16 J16 L16 N16">
    <cfRule type="expression" priority="136" dxfId="0">
      <formula>AND(NOT(ISBLANK(E16)),ISBLANK(D16))</formula>
    </cfRule>
  </conditionalFormatting>
  <conditionalFormatting sqref="E16 G16 I16 K16 M16 O16">
    <cfRule type="expression" priority="135" dxfId="0">
      <formula>AND(NOT(ISBLANK(D16)),ISBLANK(E16))</formula>
    </cfRule>
  </conditionalFormatting>
  <conditionalFormatting sqref="D14 F14 H14 J14 L14 N14">
    <cfRule type="expression" priority="134" dxfId="0">
      <formula>AND(NOT(ISBLANK(E14)),ISBLANK(D14))</formula>
    </cfRule>
  </conditionalFormatting>
  <conditionalFormatting sqref="E14 G14 I14 K14 M14 O14">
    <cfRule type="expression" priority="133" dxfId="0">
      <formula>AND(NOT(ISBLANK(D14)),ISBLANK(E14))</formula>
    </cfRule>
  </conditionalFormatting>
  <conditionalFormatting sqref="R14 T14 V14 X14">
    <cfRule type="expression" priority="132" dxfId="0">
      <formula>AND(NOT(ISBLANK(S14)),ISBLANK(R14))</formula>
    </cfRule>
  </conditionalFormatting>
  <conditionalFormatting sqref="S14 U14 W14 Y14">
    <cfRule type="expression" priority="131" dxfId="0">
      <formula>AND(NOT(ISBLANK(R14)),ISBLANK(S14))</formula>
    </cfRule>
  </conditionalFormatting>
  <conditionalFormatting sqref="D12 F12 H12 J12 L12 N12">
    <cfRule type="expression" priority="130" dxfId="0">
      <formula>AND(NOT(ISBLANK(E12)),ISBLANK(D12))</formula>
    </cfRule>
  </conditionalFormatting>
  <conditionalFormatting sqref="E12 G12 I12 K12 M12 O12">
    <cfRule type="expression" priority="129" dxfId="0">
      <formula>AND(NOT(ISBLANK(D12)),ISBLANK(E12))</formula>
    </cfRule>
  </conditionalFormatting>
  <conditionalFormatting sqref="R12 T12 V12 X12">
    <cfRule type="expression" priority="128" dxfId="0">
      <formula>AND(NOT(ISBLANK(S12)),ISBLANK(R12))</formula>
    </cfRule>
  </conditionalFormatting>
  <conditionalFormatting sqref="S12 U12 W12 Y12">
    <cfRule type="expression" priority="127" dxfId="0">
      <formula>AND(NOT(ISBLANK(R12)),ISBLANK(S12))</formula>
    </cfRule>
  </conditionalFormatting>
  <conditionalFormatting sqref="D5">
    <cfRule type="expression" priority="126" dxfId="0">
      <formula>AND(NOT(ISBLANK(E5)),ISBLANK(D5))</formula>
    </cfRule>
  </conditionalFormatting>
  <conditionalFormatting sqref="E5">
    <cfRule type="expression" priority="125" dxfId="0">
      <formula>AND(NOT(ISBLANK(D5)),ISBLANK(E5))</formula>
    </cfRule>
  </conditionalFormatting>
  <conditionalFormatting sqref="F5">
    <cfRule type="expression" priority="124" dxfId="0">
      <formula>AND(NOT(ISBLANK(G5)),ISBLANK(F5))</formula>
    </cfRule>
  </conditionalFormatting>
  <conditionalFormatting sqref="G5">
    <cfRule type="expression" priority="123" dxfId="0">
      <formula>AND(NOT(ISBLANK(F5)),ISBLANK(G5))</formula>
    </cfRule>
  </conditionalFormatting>
  <conditionalFormatting sqref="H5">
    <cfRule type="expression" priority="122" dxfId="0">
      <formula>AND(NOT(ISBLANK(I5)),ISBLANK(H5))</formula>
    </cfRule>
  </conditionalFormatting>
  <conditionalFormatting sqref="I5">
    <cfRule type="expression" priority="121" dxfId="0">
      <formula>AND(NOT(ISBLANK(H5)),ISBLANK(I5))</formula>
    </cfRule>
  </conditionalFormatting>
  <conditionalFormatting sqref="J5">
    <cfRule type="expression" priority="120" dxfId="0">
      <formula>AND(NOT(ISBLANK(K5)),ISBLANK(J5))</formula>
    </cfRule>
  </conditionalFormatting>
  <conditionalFormatting sqref="K5">
    <cfRule type="expression" priority="119" dxfId="0">
      <formula>AND(NOT(ISBLANK(J5)),ISBLANK(K5))</formula>
    </cfRule>
  </conditionalFormatting>
  <conditionalFormatting sqref="L5">
    <cfRule type="expression" priority="118" dxfId="0">
      <formula>AND(NOT(ISBLANK(M5)),ISBLANK(L5))</formula>
    </cfRule>
  </conditionalFormatting>
  <conditionalFormatting sqref="M5">
    <cfRule type="expression" priority="117" dxfId="0">
      <formula>AND(NOT(ISBLANK(L5)),ISBLANK(M5))</formula>
    </cfRule>
  </conditionalFormatting>
  <conditionalFormatting sqref="N5">
    <cfRule type="expression" priority="116" dxfId="0">
      <formula>AND(NOT(ISBLANK(O5)),ISBLANK(N5))</formula>
    </cfRule>
  </conditionalFormatting>
  <conditionalFormatting sqref="O5">
    <cfRule type="expression" priority="115" dxfId="0">
      <formula>AND(NOT(ISBLANK(N5)),ISBLANK(O5))</formula>
    </cfRule>
  </conditionalFormatting>
  <conditionalFormatting sqref="R5">
    <cfRule type="expression" priority="114" dxfId="0">
      <formula>AND(NOT(ISBLANK(S5)),ISBLANK(R5))</formula>
    </cfRule>
  </conditionalFormatting>
  <conditionalFormatting sqref="S5">
    <cfRule type="expression" priority="113" dxfId="0">
      <formula>AND(NOT(ISBLANK(R5)),ISBLANK(S5))</formula>
    </cfRule>
  </conditionalFormatting>
  <conditionalFormatting sqref="T5">
    <cfRule type="expression" priority="112" dxfId="0">
      <formula>AND(NOT(ISBLANK(U5)),ISBLANK(T5))</formula>
    </cfRule>
  </conditionalFormatting>
  <conditionalFormatting sqref="U5">
    <cfRule type="expression" priority="111" dxfId="0">
      <formula>AND(NOT(ISBLANK(T5)),ISBLANK(U5))</formula>
    </cfRule>
  </conditionalFormatting>
  <conditionalFormatting sqref="V5">
    <cfRule type="expression" priority="110" dxfId="0">
      <formula>AND(NOT(ISBLANK(W5)),ISBLANK(V5))</formula>
    </cfRule>
  </conditionalFormatting>
  <conditionalFormatting sqref="W5">
    <cfRule type="expression" priority="109" dxfId="0">
      <formula>AND(NOT(ISBLANK(V5)),ISBLANK(W5))</formula>
    </cfRule>
  </conditionalFormatting>
  <conditionalFormatting sqref="X5">
    <cfRule type="expression" priority="108" dxfId="0">
      <formula>AND(NOT(ISBLANK(Y5)),ISBLANK(X5))</formula>
    </cfRule>
  </conditionalFormatting>
  <conditionalFormatting sqref="Y5">
    <cfRule type="expression" priority="107" dxfId="0">
      <formula>AND(NOT(ISBLANK(X5)),ISBLANK(Y5))</formula>
    </cfRule>
  </conditionalFormatting>
  <conditionalFormatting sqref="D19 F19 H19 J19 L19 N19">
    <cfRule type="expression" priority="106" dxfId="0">
      <formula>AND(NOT(ISBLANK(E19)),ISBLANK(D19))</formula>
    </cfRule>
  </conditionalFormatting>
  <conditionalFormatting sqref="E19 G19 I19 K19 M19 O19">
    <cfRule type="expression" priority="105" dxfId="0">
      <formula>AND(NOT(ISBLANK(D19)),ISBLANK(E19))</formula>
    </cfRule>
  </conditionalFormatting>
  <conditionalFormatting sqref="R19 T19 V19 X19">
    <cfRule type="expression" priority="104" dxfId="0">
      <formula>AND(NOT(ISBLANK(S19)),ISBLANK(R19))</formula>
    </cfRule>
  </conditionalFormatting>
  <conditionalFormatting sqref="S19 U19 W19 Y19">
    <cfRule type="expression" priority="103" dxfId="0">
      <formula>AND(NOT(ISBLANK(R19)),ISBLANK(S19))</formula>
    </cfRule>
  </conditionalFormatting>
  <conditionalFormatting sqref="D7">
    <cfRule type="expression" priority="102" dxfId="0">
      <formula>AND(NOT(ISBLANK(E7)),ISBLANK(D7))</formula>
    </cfRule>
  </conditionalFormatting>
  <conditionalFormatting sqref="E7">
    <cfRule type="expression" priority="101" dxfId="0">
      <formula>AND(NOT(ISBLANK(D7)),ISBLANK(E7))</formula>
    </cfRule>
  </conditionalFormatting>
  <conditionalFormatting sqref="F7">
    <cfRule type="expression" priority="100" dxfId="0">
      <formula>AND(NOT(ISBLANK(G7)),ISBLANK(F7))</formula>
    </cfRule>
  </conditionalFormatting>
  <conditionalFormatting sqref="G7">
    <cfRule type="expression" priority="99" dxfId="0">
      <formula>AND(NOT(ISBLANK(F7)),ISBLANK(G7))</formula>
    </cfRule>
  </conditionalFormatting>
  <conditionalFormatting sqref="H7">
    <cfRule type="expression" priority="98" dxfId="0">
      <formula>AND(NOT(ISBLANK(I7)),ISBLANK(H7))</formula>
    </cfRule>
  </conditionalFormatting>
  <conditionalFormatting sqref="I7">
    <cfRule type="expression" priority="97" dxfId="0">
      <formula>AND(NOT(ISBLANK(H7)),ISBLANK(I7))</formula>
    </cfRule>
  </conditionalFormatting>
  <conditionalFormatting sqref="J7">
    <cfRule type="expression" priority="96" dxfId="0">
      <formula>AND(NOT(ISBLANK(K7)),ISBLANK(J7))</formula>
    </cfRule>
  </conditionalFormatting>
  <conditionalFormatting sqref="K7">
    <cfRule type="expression" priority="95" dxfId="0">
      <formula>AND(NOT(ISBLANK(J7)),ISBLANK(K7))</formula>
    </cfRule>
  </conditionalFormatting>
  <conditionalFormatting sqref="L7">
    <cfRule type="expression" priority="94" dxfId="0">
      <formula>AND(NOT(ISBLANK(M7)),ISBLANK(L7))</formula>
    </cfRule>
  </conditionalFormatting>
  <conditionalFormatting sqref="M7">
    <cfRule type="expression" priority="93" dxfId="0">
      <formula>AND(NOT(ISBLANK(L7)),ISBLANK(M7))</formula>
    </cfRule>
  </conditionalFormatting>
  <conditionalFormatting sqref="N7">
    <cfRule type="expression" priority="92" dxfId="0">
      <formula>AND(NOT(ISBLANK(O7)),ISBLANK(N7))</formula>
    </cfRule>
  </conditionalFormatting>
  <conditionalFormatting sqref="O7">
    <cfRule type="expression" priority="91" dxfId="0">
      <formula>AND(NOT(ISBLANK(N7)),ISBLANK(O7))</formula>
    </cfRule>
  </conditionalFormatting>
  <conditionalFormatting sqref="R18">
    <cfRule type="expression" priority="63" dxfId="0">
      <formula>AND(NOT(ISBLANK(S18)),ISBLANK(R18))</formula>
    </cfRule>
  </conditionalFormatting>
  <conditionalFormatting sqref="R7">
    <cfRule type="expression" priority="90" dxfId="0">
      <formula>AND(NOT(ISBLANK(S7)),ISBLANK(R7))</formula>
    </cfRule>
  </conditionalFormatting>
  <conditionalFormatting sqref="S7">
    <cfRule type="expression" priority="89" dxfId="0">
      <formula>AND(NOT(ISBLANK(R7)),ISBLANK(S7))</formula>
    </cfRule>
  </conditionalFormatting>
  <conditionalFormatting sqref="T7">
    <cfRule type="expression" priority="88" dxfId="0">
      <formula>AND(NOT(ISBLANK(U7)),ISBLANK(T7))</formula>
    </cfRule>
  </conditionalFormatting>
  <conditionalFormatting sqref="U7">
    <cfRule type="expression" priority="87" dxfId="0">
      <formula>AND(NOT(ISBLANK(T7)),ISBLANK(U7))</formula>
    </cfRule>
  </conditionalFormatting>
  <conditionalFormatting sqref="V7">
    <cfRule type="expression" priority="86" dxfId="0">
      <formula>AND(NOT(ISBLANK(W7)),ISBLANK(V7))</formula>
    </cfRule>
  </conditionalFormatting>
  <conditionalFormatting sqref="W7">
    <cfRule type="expression" priority="85" dxfId="0">
      <formula>AND(NOT(ISBLANK(V7)),ISBLANK(W7))</formula>
    </cfRule>
  </conditionalFormatting>
  <conditionalFormatting sqref="X7">
    <cfRule type="expression" priority="84" dxfId="0">
      <formula>AND(NOT(ISBLANK(Y7)),ISBLANK(X7))</formula>
    </cfRule>
  </conditionalFormatting>
  <conditionalFormatting sqref="Y7">
    <cfRule type="expression" priority="83" dxfId="0">
      <formula>AND(NOT(ISBLANK(X7)),ISBLANK(Y7))</formula>
    </cfRule>
  </conditionalFormatting>
  <conditionalFormatting sqref="D18">
    <cfRule type="expression" priority="82" dxfId="0">
      <formula>AND(NOT(ISBLANK(E18)),ISBLANK(D18))</formula>
    </cfRule>
  </conditionalFormatting>
  <conditionalFormatting sqref="E18">
    <cfRule type="expression" priority="81" dxfId="0">
      <formula>AND(NOT(ISBLANK(D18)),ISBLANK(E18))</formula>
    </cfRule>
  </conditionalFormatting>
  <conditionalFormatting sqref="F18">
    <cfRule type="expression" priority="80" dxfId="0">
      <formula>AND(NOT(ISBLANK(G18)),ISBLANK(F18))</formula>
    </cfRule>
  </conditionalFormatting>
  <conditionalFormatting sqref="G18">
    <cfRule type="expression" priority="79" dxfId="0">
      <formula>AND(NOT(ISBLANK(F18)),ISBLANK(G18))</formula>
    </cfRule>
  </conditionalFormatting>
  <conditionalFormatting sqref="H18">
    <cfRule type="expression" priority="78" dxfId="0">
      <formula>AND(NOT(ISBLANK(I18)),ISBLANK(H18))</formula>
    </cfRule>
  </conditionalFormatting>
  <conditionalFormatting sqref="I18">
    <cfRule type="expression" priority="77" dxfId="0">
      <formula>AND(NOT(ISBLANK(H18)),ISBLANK(I18))</formula>
    </cfRule>
  </conditionalFormatting>
  <conditionalFormatting sqref="J18">
    <cfRule type="expression" priority="76" dxfId="0">
      <formula>AND(NOT(ISBLANK(K18)),ISBLANK(J18))</formula>
    </cfRule>
  </conditionalFormatting>
  <conditionalFormatting sqref="K18">
    <cfRule type="expression" priority="75" dxfId="0">
      <formula>AND(NOT(ISBLANK(J18)),ISBLANK(K18))</formula>
    </cfRule>
  </conditionalFormatting>
  <conditionalFormatting sqref="L18">
    <cfRule type="expression" priority="74" dxfId="0">
      <formula>AND(NOT(ISBLANK(M18)),ISBLANK(L18))</formula>
    </cfRule>
  </conditionalFormatting>
  <conditionalFormatting sqref="M18">
    <cfRule type="expression" priority="73" dxfId="0">
      <formula>AND(NOT(ISBLANK(L18)),ISBLANK(M18))</formula>
    </cfRule>
  </conditionalFormatting>
  <conditionalFormatting sqref="N18">
    <cfRule type="expression" priority="72" dxfId="0">
      <formula>AND(NOT(ISBLANK(O18)),ISBLANK(N18))</formula>
    </cfRule>
  </conditionalFormatting>
  <conditionalFormatting sqref="O18">
    <cfRule type="expression" priority="71" dxfId="0">
      <formula>AND(NOT(ISBLANK(N18)),ISBLANK(O18))</formula>
    </cfRule>
  </conditionalFormatting>
  <conditionalFormatting sqref="S18">
    <cfRule type="expression" priority="70" dxfId="0">
      <formula>AND(NOT(ISBLANK(R18)),ISBLANK(S18))</formula>
    </cfRule>
  </conditionalFormatting>
  <conditionalFormatting sqref="T18">
    <cfRule type="expression" priority="69" dxfId="0">
      <formula>AND(NOT(ISBLANK(U18)),ISBLANK(T18))</formula>
    </cfRule>
  </conditionalFormatting>
  <conditionalFormatting sqref="U18">
    <cfRule type="expression" priority="68" dxfId="0">
      <formula>AND(NOT(ISBLANK(T18)),ISBLANK(U18))</formula>
    </cfRule>
  </conditionalFormatting>
  <conditionalFormatting sqref="V18">
    <cfRule type="expression" priority="67" dxfId="0">
      <formula>AND(NOT(ISBLANK(W18)),ISBLANK(V18))</formula>
    </cfRule>
  </conditionalFormatting>
  <conditionalFormatting sqref="W18">
    <cfRule type="expression" priority="66" dxfId="0">
      <formula>AND(NOT(ISBLANK(V18)),ISBLANK(W18))</formula>
    </cfRule>
  </conditionalFormatting>
  <conditionalFormatting sqref="X18">
    <cfRule type="expression" priority="65" dxfId="0">
      <formula>AND(NOT(ISBLANK(Y18)),ISBLANK(X18))</formula>
    </cfRule>
  </conditionalFormatting>
  <conditionalFormatting sqref="Y18">
    <cfRule type="expression" priority="64" dxfId="0">
      <formula>AND(NOT(ISBLANK(X18)),ISBLANK(Y18))</formula>
    </cfRule>
  </conditionalFormatting>
  <conditionalFormatting sqref="D20 F20 H20 J20 L20 N20">
    <cfRule type="expression" priority="62" dxfId="0">
      <formula>AND(NOT(ISBLANK(E20)),ISBLANK(D20))</formula>
    </cfRule>
  </conditionalFormatting>
  <conditionalFormatting sqref="E20 G20 I20 K20 M20 O20">
    <cfRule type="expression" priority="61" dxfId="0">
      <formula>AND(NOT(ISBLANK(D20)),ISBLANK(E20))</formula>
    </cfRule>
  </conditionalFormatting>
  <conditionalFormatting sqref="D8">
    <cfRule type="expression" priority="60" dxfId="0">
      <formula>AND(NOT(ISBLANK(E8)),ISBLANK(D8))</formula>
    </cfRule>
  </conditionalFormatting>
  <conditionalFormatting sqref="E8">
    <cfRule type="expression" priority="59" dxfId="0">
      <formula>AND(NOT(ISBLANK(D8)),ISBLANK(E8))</formula>
    </cfRule>
  </conditionalFormatting>
  <conditionalFormatting sqref="F8">
    <cfRule type="expression" priority="58" dxfId="0">
      <formula>AND(NOT(ISBLANK(G8)),ISBLANK(F8))</formula>
    </cfRule>
  </conditionalFormatting>
  <conditionalFormatting sqref="G8">
    <cfRule type="expression" priority="57" dxfId="0">
      <formula>AND(NOT(ISBLANK(F8)),ISBLANK(G8))</formula>
    </cfRule>
  </conditionalFormatting>
  <conditionalFormatting sqref="H8">
    <cfRule type="expression" priority="56" dxfId="0">
      <formula>AND(NOT(ISBLANK(I8)),ISBLANK(H8))</formula>
    </cfRule>
  </conditionalFormatting>
  <conditionalFormatting sqref="I8">
    <cfRule type="expression" priority="55" dxfId="0">
      <formula>AND(NOT(ISBLANK(H8)),ISBLANK(I8))</formula>
    </cfRule>
  </conditionalFormatting>
  <conditionalFormatting sqref="J8">
    <cfRule type="expression" priority="54" dxfId="0">
      <formula>AND(NOT(ISBLANK(K8)),ISBLANK(J8))</formula>
    </cfRule>
  </conditionalFormatting>
  <conditionalFormatting sqref="K8">
    <cfRule type="expression" priority="53" dxfId="0">
      <formula>AND(NOT(ISBLANK(J8)),ISBLANK(K8))</formula>
    </cfRule>
  </conditionalFormatting>
  <conditionalFormatting sqref="L8">
    <cfRule type="expression" priority="52" dxfId="0">
      <formula>AND(NOT(ISBLANK(M8)),ISBLANK(L8))</formula>
    </cfRule>
  </conditionalFormatting>
  <conditionalFormatting sqref="M8">
    <cfRule type="expression" priority="51" dxfId="0">
      <formula>AND(NOT(ISBLANK(L8)),ISBLANK(M8))</formula>
    </cfRule>
  </conditionalFormatting>
  <conditionalFormatting sqref="N8">
    <cfRule type="expression" priority="50" dxfId="0">
      <formula>AND(NOT(ISBLANK(O8)),ISBLANK(N8))</formula>
    </cfRule>
  </conditionalFormatting>
  <conditionalFormatting sqref="O8">
    <cfRule type="expression" priority="49" dxfId="0">
      <formula>AND(NOT(ISBLANK(N8)),ISBLANK(O8))</formula>
    </cfRule>
  </conditionalFormatting>
  <conditionalFormatting sqref="D8">
    <cfRule type="expression" priority="48" dxfId="0">
      <formula>AND(NOT(ISBLANK(E8)),ISBLANK(D8))</formula>
    </cfRule>
  </conditionalFormatting>
  <conditionalFormatting sqref="E8">
    <cfRule type="expression" priority="47" dxfId="0">
      <formula>AND(NOT(ISBLANK(D8)),ISBLANK(E8))</formula>
    </cfRule>
  </conditionalFormatting>
  <conditionalFormatting sqref="F8">
    <cfRule type="expression" priority="46" dxfId="0">
      <formula>AND(NOT(ISBLANK(G8)),ISBLANK(F8))</formula>
    </cfRule>
  </conditionalFormatting>
  <conditionalFormatting sqref="G8">
    <cfRule type="expression" priority="45" dxfId="0">
      <formula>AND(NOT(ISBLANK(F8)),ISBLANK(G8))</formula>
    </cfRule>
  </conditionalFormatting>
  <conditionalFormatting sqref="H8">
    <cfRule type="expression" priority="44" dxfId="0">
      <formula>AND(NOT(ISBLANK(I8)),ISBLANK(H8))</formula>
    </cfRule>
  </conditionalFormatting>
  <conditionalFormatting sqref="I8">
    <cfRule type="expression" priority="43" dxfId="0">
      <formula>AND(NOT(ISBLANK(H8)),ISBLANK(I8))</formula>
    </cfRule>
  </conditionalFormatting>
  <conditionalFormatting sqref="J8">
    <cfRule type="expression" priority="42" dxfId="0">
      <formula>AND(NOT(ISBLANK(K8)),ISBLANK(J8))</formula>
    </cfRule>
  </conditionalFormatting>
  <conditionalFormatting sqref="K8">
    <cfRule type="expression" priority="41" dxfId="0">
      <formula>AND(NOT(ISBLANK(J8)),ISBLANK(K8))</formula>
    </cfRule>
  </conditionalFormatting>
  <conditionalFormatting sqref="L8">
    <cfRule type="expression" priority="40" dxfId="0">
      <formula>AND(NOT(ISBLANK(M8)),ISBLANK(L8))</formula>
    </cfRule>
  </conditionalFormatting>
  <conditionalFormatting sqref="M8">
    <cfRule type="expression" priority="39" dxfId="0">
      <formula>AND(NOT(ISBLANK(L8)),ISBLANK(M8))</formula>
    </cfRule>
  </conditionalFormatting>
  <conditionalFormatting sqref="N8">
    <cfRule type="expression" priority="38" dxfId="0">
      <formula>AND(NOT(ISBLANK(O8)),ISBLANK(N8))</formula>
    </cfRule>
  </conditionalFormatting>
  <conditionalFormatting sqref="O8">
    <cfRule type="expression" priority="37" dxfId="0">
      <formula>AND(NOT(ISBLANK(N8)),ISBLANK(O8))</formula>
    </cfRule>
  </conditionalFormatting>
  <conditionalFormatting sqref="D8">
    <cfRule type="expression" priority="36" dxfId="0">
      <formula>AND(NOT(ISBLANK(E8)),ISBLANK(D8))</formula>
    </cfRule>
  </conditionalFormatting>
  <conditionalFormatting sqref="E8">
    <cfRule type="expression" priority="35" dxfId="0">
      <formula>AND(NOT(ISBLANK(D8)),ISBLANK(E8))</formula>
    </cfRule>
  </conditionalFormatting>
  <conditionalFormatting sqref="F8">
    <cfRule type="expression" priority="34" dxfId="0">
      <formula>AND(NOT(ISBLANK(G8)),ISBLANK(F8))</formula>
    </cfRule>
  </conditionalFormatting>
  <conditionalFormatting sqref="G8">
    <cfRule type="expression" priority="33" dxfId="0">
      <formula>AND(NOT(ISBLANK(F8)),ISBLANK(G8))</formula>
    </cfRule>
  </conditionalFormatting>
  <conditionalFormatting sqref="H8">
    <cfRule type="expression" priority="32" dxfId="0">
      <formula>AND(NOT(ISBLANK(I8)),ISBLANK(H8))</formula>
    </cfRule>
  </conditionalFormatting>
  <conditionalFormatting sqref="I8">
    <cfRule type="expression" priority="31" dxfId="0">
      <formula>AND(NOT(ISBLANK(H8)),ISBLANK(I8))</formula>
    </cfRule>
  </conditionalFormatting>
  <conditionalFormatting sqref="J8">
    <cfRule type="expression" priority="30" dxfId="0">
      <formula>AND(NOT(ISBLANK(K8)),ISBLANK(J8))</formula>
    </cfRule>
  </conditionalFormatting>
  <conditionalFormatting sqref="K8">
    <cfRule type="expression" priority="29" dxfId="0">
      <formula>AND(NOT(ISBLANK(J8)),ISBLANK(K8))</formula>
    </cfRule>
  </conditionalFormatting>
  <conditionalFormatting sqref="L8">
    <cfRule type="expression" priority="28" dxfId="0">
      <formula>AND(NOT(ISBLANK(M8)),ISBLANK(L8))</formula>
    </cfRule>
  </conditionalFormatting>
  <conditionalFormatting sqref="M8">
    <cfRule type="expression" priority="27" dxfId="0">
      <formula>AND(NOT(ISBLANK(L8)),ISBLANK(M8))</formula>
    </cfRule>
  </conditionalFormatting>
  <conditionalFormatting sqref="N8">
    <cfRule type="expression" priority="26" dxfId="0">
      <formula>AND(NOT(ISBLANK(O8)),ISBLANK(N8))</formula>
    </cfRule>
  </conditionalFormatting>
  <conditionalFormatting sqref="O8">
    <cfRule type="expression" priority="25" dxfId="0">
      <formula>AND(NOT(ISBLANK(N8)),ISBLANK(O8))</formula>
    </cfRule>
  </conditionalFormatting>
  <conditionalFormatting sqref="R8">
    <cfRule type="expression" priority="24" dxfId="0">
      <formula>AND(NOT(ISBLANK(S8)),ISBLANK(R8))</formula>
    </cfRule>
  </conditionalFormatting>
  <conditionalFormatting sqref="S8">
    <cfRule type="expression" priority="23" dxfId="0">
      <formula>AND(NOT(ISBLANK(R8)),ISBLANK(S8))</formula>
    </cfRule>
  </conditionalFormatting>
  <conditionalFormatting sqref="T8">
    <cfRule type="expression" priority="22" dxfId="0">
      <formula>AND(NOT(ISBLANK(U8)),ISBLANK(T8))</formula>
    </cfRule>
  </conditionalFormatting>
  <conditionalFormatting sqref="U8">
    <cfRule type="expression" priority="21" dxfId="0">
      <formula>AND(NOT(ISBLANK(T8)),ISBLANK(U8))</formula>
    </cfRule>
  </conditionalFormatting>
  <conditionalFormatting sqref="V8">
    <cfRule type="expression" priority="20" dxfId="0">
      <formula>AND(NOT(ISBLANK(W8)),ISBLANK(V8))</formula>
    </cfRule>
  </conditionalFormatting>
  <conditionalFormatting sqref="W8">
    <cfRule type="expression" priority="19" dxfId="0">
      <formula>AND(NOT(ISBLANK(V8)),ISBLANK(W8))</formula>
    </cfRule>
  </conditionalFormatting>
  <conditionalFormatting sqref="X8">
    <cfRule type="expression" priority="18" dxfId="0">
      <formula>AND(NOT(ISBLANK(Y8)),ISBLANK(X8))</formula>
    </cfRule>
  </conditionalFormatting>
  <conditionalFormatting sqref="Y8">
    <cfRule type="expression" priority="17" dxfId="0">
      <formula>AND(NOT(ISBLANK(X8)),ISBLANK(Y8))</formula>
    </cfRule>
  </conditionalFormatting>
  <conditionalFormatting sqref="R8">
    <cfRule type="expression" priority="16" dxfId="0">
      <formula>AND(NOT(ISBLANK(S8)),ISBLANK(R8))</formula>
    </cfRule>
  </conditionalFormatting>
  <conditionalFormatting sqref="S8">
    <cfRule type="expression" priority="15" dxfId="0">
      <formula>AND(NOT(ISBLANK(R8)),ISBLANK(S8))</formula>
    </cfRule>
  </conditionalFormatting>
  <conditionalFormatting sqref="T8">
    <cfRule type="expression" priority="14" dxfId="0">
      <formula>AND(NOT(ISBLANK(U8)),ISBLANK(T8))</formula>
    </cfRule>
  </conditionalFormatting>
  <conditionalFormatting sqref="U8">
    <cfRule type="expression" priority="13" dxfId="0">
      <formula>AND(NOT(ISBLANK(T8)),ISBLANK(U8))</formula>
    </cfRule>
  </conditionalFormatting>
  <conditionalFormatting sqref="V8">
    <cfRule type="expression" priority="12" dxfId="0">
      <formula>AND(NOT(ISBLANK(W8)),ISBLANK(V8))</formula>
    </cfRule>
  </conditionalFormatting>
  <conditionalFormatting sqref="W8">
    <cfRule type="expression" priority="11" dxfId="0">
      <formula>AND(NOT(ISBLANK(V8)),ISBLANK(W8))</formula>
    </cfRule>
  </conditionalFormatting>
  <conditionalFormatting sqref="X8">
    <cfRule type="expression" priority="10" dxfId="0">
      <formula>AND(NOT(ISBLANK(Y8)),ISBLANK(X8))</formula>
    </cfRule>
  </conditionalFormatting>
  <conditionalFormatting sqref="Y8">
    <cfRule type="expression" priority="9" dxfId="0">
      <formula>AND(NOT(ISBLANK(X8)),ISBLANK(Y8))</formula>
    </cfRule>
  </conditionalFormatting>
  <conditionalFormatting sqref="R8">
    <cfRule type="expression" priority="8" dxfId="0">
      <formula>AND(NOT(ISBLANK(S8)),ISBLANK(R8))</formula>
    </cfRule>
  </conditionalFormatting>
  <conditionalFormatting sqref="S8">
    <cfRule type="expression" priority="7" dxfId="0">
      <formula>AND(NOT(ISBLANK(R8)),ISBLANK(S8))</formula>
    </cfRule>
  </conditionalFormatting>
  <conditionalFormatting sqref="T8">
    <cfRule type="expression" priority="6" dxfId="0">
      <formula>AND(NOT(ISBLANK(U8)),ISBLANK(T8))</formula>
    </cfRule>
  </conditionalFormatting>
  <conditionalFormatting sqref="U8">
    <cfRule type="expression" priority="5" dxfId="0">
      <formula>AND(NOT(ISBLANK(T8)),ISBLANK(U8))</formula>
    </cfRule>
  </conditionalFormatting>
  <conditionalFormatting sqref="V8">
    <cfRule type="expression" priority="4" dxfId="0">
      <formula>AND(NOT(ISBLANK(W8)),ISBLANK(V8))</formula>
    </cfRule>
  </conditionalFormatting>
  <conditionalFormatting sqref="W8">
    <cfRule type="expression" priority="3" dxfId="0">
      <formula>AND(NOT(ISBLANK(V8)),ISBLANK(W8))</formula>
    </cfRule>
  </conditionalFormatting>
  <conditionalFormatting sqref="X8">
    <cfRule type="expression" priority="2" dxfId="0">
      <formula>AND(NOT(ISBLANK(Y8)),ISBLANK(X8))</formula>
    </cfRule>
  </conditionalFormatting>
  <conditionalFormatting sqref="Y8">
    <cfRule type="expression" priority="1" dxfId="0">
      <formula>AND(NOT(ISBLANK(X8)),ISBLANK(Y8))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T4:T100 V4:V100 X4:X100 R4:R100 D4:D100 F4:F100">
      <formula1>H4&gt;=I4</formula1>
    </dataValidation>
    <dataValidation operator="lessThanOrEqual" allowBlank="1" showInputMessage="1" showErrorMessage="1" error="FTE cannot be greater than Headcount&#10;" sqref="AP1:IV65536 R101:AN65536 AO1 P4:Q65536 R1 A1:C1 P2 A101:O65536 AB1 AB3:AC100 AO4:AO65536"/>
    <dataValidation type="decimal" operator="greaterThan" allowBlank="1" showInputMessage="1" showErrorMessage="1" sqref="AK21:AL100 AD21:AI100">
      <formula1>0</formula1>
    </dataValidation>
    <dataValidation type="decimal" operator="greaterThanOrEqual" allowBlank="1" showInputMessage="1" showErrorMessage="1" sqref="AK4:AL20 AD4:AI2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20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20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20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m113290</cp:lastModifiedBy>
  <cp:lastPrinted>2011-05-16T09:46:00Z</cp:lastPrinted>
  <dcterms:created xsi:type="dcterms:W3CDTF">2011-03-30T15:28:39Z</dcterms:created>
  <dcterms:modified xsi:type="dcterms:W3CDTF">2014-09-30T09:40:38Z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