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88" windowHeight="11892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<sst xmlns="http://schemas.openxmlformats.org/spreadsheetml/2006/main" count="116" uniqueCount="59">
  <si>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</si>
  <si>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</si>
  <si>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</si>
  <si>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</si>
  <si>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</si>
  <si>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</si>
  <si>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</si>
  <si>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</si>
  <si>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</si>
  <si>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</si>
  <si>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</si>
  <si>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</si>
  <si>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</si>
  <si>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</si>
  <si>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</si>
  <si>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</si>
  <si>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</si>
  <si>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</si>
  <si>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</si>
  <si>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</si>
  <si>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</si>
  <si>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</si>
  <si>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</si>
  <si>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</si>
  <si>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</si>
  <si>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</si>
  <si>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</si>
  <si>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</si>
  <si>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</si>
  <si>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</si>
  <si>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</si>
  <si>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</si>
  <si>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</si>
  <si>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</si>
  <si>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Environment, Food and Rural Affairs</t>
  </si>
  <si>
    <t>Ministerial Department</t>
  </si>
  <si>
    <t>Animal Health and Veterinary Laboratories Agency</t>
  </si>
  <si>
    <t>Executive Agency</t>
  </si>
  <si>
    <t>Centre for Environment, Fisheries and Aquaculture Science</t>
  </si>
  <si>
    <t>Food and Environment Research Agency</t>
  </si>
  <si>
    <t>Rural Payments Agency</t>
  </si>
  <si>
    <t xml:space="preserve">Veterinary Medicines Directorate </t>
  </si>
  <si>
    <t>Agricultural Wages Board for England and Wales</t>
  </si>
  <si>
    <t>Executive Non-Departmental Public Body</t>
  </si>
  <si>
    <t>The Agricultural Wages Board does not employ any staff</t>
  </si>
  <si>
    <t>Agricultural Wages Committee x 15</t>
  </si>
  <si>
    <t>The Agricultural Wages Committees do not employ any staff</t>
  </si>
  <si>
    <t>Agriculture and Horticulture Development Board</t>
  </si>
  <si>
    <t xml:space="preserve">AHDB is funded through a levy paid by farmers and others in the agricultural supply chain.  No funding towards staffing or other running costs is received from the Government. 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</si>
  <si>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</si>
  <si>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</si>
  <si>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</si>
  <si>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</si>
  <si>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</si>
  <si>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</si>
  <si>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</si>
  <si>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Royal Botanic Gardens, Kew</t>
  </si>
  <si>
    <t>Sea Fish Industry Authority</t>
  </si>
  <si>
    <t>Bulk of staff do not fall into specified categories.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</si>
</sst>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9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vertical="center" wrapText="1"/>
      <protection locked="0"/>
    </xf>
    <xf numFmtId="0" fontId="3" fillId="37" borderId="10" xfId="0" applyFont="1" applyFill="1" applyBorder="1" applyAlignment="1" applyProtection="1">
      <alignment vertical="center" wrapText="1"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5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8" t="s">
        <v>12</v>
      </c>
      <c r="B1" s="18" t="s">
        <v>1</v>
      </c>
      <c r="C1" s="18" t="s">
        <v>0</v>
      </c>
      <c r="D1" s="22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3"/>
      <c r="R1" s="20" t="s">
        <v>15</v>
      </c>
      <c r="S1" s="28"/>
      <c r="T1" s="28"/>
      <c r="U1" s="28"/>
      <c r="V1" s="28"/>
      <c r="W1" s="28"/>
      <c r="X1" s="28"/>
      <c r="Y1" s="28"/>
      <c r="Z1" s="28"/>
      <c r="AA1" s="21"/>
      <c r="AB1" s="24" t="s">
        <v>25</v>
      </c>
      <c r="AC1" s="25"/>
      <c r="AD1" s="34" t="s">
        <v>11</v>
      </c>
      <c r="AE1" s="35"/>
      <c r="AF1" s="35"/>
      <c r="AG1" s="35"/>
      <c r="AH1" s="35"/>
      <c r="AI1" s="35"/>
      <c r="AJ1" s="36"/>
      <c r="AK1" s="42" t="s">
        <v>32</v>
      </c>
      <c r="AL1" s="42"/>
      <c r="AM1" s="42"/>
      <c r="AN1" s="39" t="s">
        <v>24</v>
      </c>
      <c r="AO1" s="18" t="s">
        <v>33</v>
      </c>
    </row>
    <row r="2" spans="1:41" s="1" customFormat="1" ht="53.25" customHeight="1">
      <c r="A2" s="32"/>
      <c r="B2" s="32"/>
      <c r="C2" s="32"/>
      <c r="D2" s="30" t="s">
        <v>28</v>
      </c>
      <c r="E2" s="31"/>
      <c r="F2" s="30" t="s">
        <v>29</v>
      </c>
      <c r="G2" s="31"/>
      <c r="H2" s="30" t="s">
        <v>30</v>
      </c>
      <c r="I2" s="31"/>
      <c r="J2" s="30" t="s">
        <v>6</v>
      </c>
      <c r="K2" s="31"/>
      <c r="L2" s="30" t="s">
        <v>31</v>
      </c>
      <c r="M2" s="31"/>
      <c r="N2" s="30" t="s">
        <v>5</v>
      </c>
      <c r="O2" s="31"/>
      <c r="P2" s="22" t="s">
        <v>9</v>
      </c>
      <c r="Q2" s="23"/>
      <c r="R2" s="22" t="s">
        <v>13</v>
      </c>
      <c r="S2" s="21"/>
      <c r="T2" s="20" t="s">
        <v>3</v>
      </c>
      <c r="U2" s="21"/>
      <c r="V2" s="20" t="s">
        <v>4</v>
      </c>
      <c r="W2" s="21"/>
      <c r="X2" s="20" t="s">
        <v>14</v>
      </c>
      <c r="Y2" s="21"/>
      <c r="Z2" s="22" t="s">
        <v>10</v>
      </c>
      <c r="AA2" s="23"/>
      <c r="AB2" s="26"/>
      <c r="AC2" s="27"/>
      <c r="AD2" s="18" t="s">
        <v>17</v>
      </c>
      <c r="AE2" s="18" t="s">
        <v>16</v>
      </c>
      <c r="AF2" s="18" t="s">
        <v>18</v>
      </c>
      <c r="AG2" s="18" t="s">
        <v>19</v>
      </c>
      <c r="AH2" s="18" t="s">
        <v>20</v>
      </c>
      <c r="AI2" s="18" t="s">
        <v>21</v>
      </c>
      <c r="AJ2" s="29" t="s">
        <v>23</v>
      </c>
      <c r="AK2" s="18" t="s">
        <v>26</v>
      </c>
      <c r="AL2" s="18" t="s">
        <v>27</v>
      </c>
      <c r="AM2" s="18" t="s">
        <v>22</v>
      </c>
      <c r="AN2" s="40"/>
      <c r="AO2" s="37"/>
    </row>
    <row r="3" spans="1:41" ht="57.75" customHeight="1">
      <c r="A3" s="33"/>
      <c r="B3" s="33"/>
      <c r="C3" s="33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9"/>
      <c r="AE3" s="19"/>
      <c r="AF3" s="19"/>
      <c r="AG3" s="19"/>
      <c r="AH3" s="19"/>
      <c r="AI3" s="19"/>
      <c r="AJ3" s="29"/>
      <c r="AK3" s="19"/>
      <c r="AL3" s="19"/>
      <c r="AM3" s="19"/>
      <c r="AN3" s="41"/>
      <c r="AO3" s="19"/>
    </row>
    <row r="4" spans="1:41" ht="60">
      <c r="A4" s="43" t="s">
        <v>34</v>
      </c>
      <c r="B4" s="44" t="s">
        <v>35</v>
      </c>
      <c r="C4" s="43" t="s">
        <v>34</v>
      </c>
      <c r="D4" s="45">
        <v>164</v>
      </c>
      <c r="E4" s="46">
        <v>158.78</v>
      </c>
      <c r="F4" s="46">
        <v>332</v>
      </c>
      <c r="G4" s="46">
        <v>319.0000000000001</v>
      </c>
      <c r="H4" s="46">
        <v>947</v>
      </c>
      <c r="I4" s="46">
        <v>914.4699999999995</v>
      </c>
      <c r="J4" s="46">
        <v>528</v>
      </c>
      <c r="K4" s="46">
        <v>505.3600000000003</v>
      </c>
      <c r="L4" s="46">
        <v>94</v>
      </c>
      <c r="M4" s="46">
        <v>89.99</v>
      </c>
      <c r="N4" s="46">
        <v>0</v>
      </c>
      <c r="O4" s="46">
        <v>0</v>
      </c>
      <c r="P4" s="47">
        <f>SUM(D4,F4,H4,J4,L4,N4)</f>
        <v>2065</v>
      </c>
      <c r="Q4" s="47">
        <f>SUM(E4,G4,I4,K4,M4,O4)</f>
        <v>1987.6</v>
      </c>
      <c r="R4" s="46">
        <v>15</v>
      </c>
      <c r="S4" s="46">
        <v>15</v>
      </c>
      <c r="T4" s="46">
        <v>18</v>
      </c>
      <c r="U4" s="46">
        <v>18</v>
      </c>
      <c r="V4" s="46">
        <v>64</v>
      </c>
      <c r="W4" s="46">
        <v>64</v>
      </c>
      <c r="X4" s="46">
        <v>2</v>
      </c>
      <c r="Y4" s="46">
        <v>2</v>
      </c>
      <c r="Z4" s="48">
        <f>SUM(R4,T4,V4,X4,)</f>
        <v>99</v>
      </c>
      <c r="AA4" s="48">
        <f>SUM(S4,U4,W4,Y4)</f>
        <v>99</v>
      </c>
      <c r="AB4" s="49">
        <f>P4+Z4</f>
        <v>2164</v>
      </c>
      <c r="AC4" s="49">
        <f>Q4+AA4</f>
        <v>2086.6</v>
      </c>
      <c r="AD4" s="50">
        <v>6851365</v>
      </c>
      <c r="AE4" s="51">
        <v>0</v>
      </c>
      <c r="AF4" s="51">
        <v>8104</v>
      </c>
      <c r="AG4" s="51">
        <v>51158</v>
      </c>
      <c r="AH4" s="51">
        <v>1308856</v>
      </c>
      <c r="AI4" s="51">
        <v>570518</v>
      </c>
      <c r="AJ4" s="52">
        <f>SUM(AD4:AI4)</f>
        <v>8790001</v>
      </c>
      <c r="AK4" s="53">
        <v>826516.47</v>
      </c>
      <c r="AL4" s="53">
        <v>16249.81</v>
      </c>
      <c r="AM4" s="54">
        <f>SUM(AK4:AL4)</f>
        <v>842766.28</v>
      </c>
      <c r="AN4" s="55">
        <f>SUM(AM4,AJ4)</f>
        <v>9632767.28</v>
      </c>
      <c r="AO4" s="56"/>
    </row>
    <row r="5" spans="1:41" ht="60">
      <c r="A5" s="44" t="s">
        <v>36</v>
      </c>
      <c r="B5" s="44" t="s">
        <v>37</v>
      </c>
      <c r="C5" s="44" t="s">
        <v>34</v>
      </c>
      <c r="D5" s="46">
        <v>827</v>
      </c>
      <c r="E5" s="46">
        <v>753.2100000000003</v>
      </c>
      <c r="F5" s="46">
        <v>495</v>
      </c>
      <c r="G5" s="46">
        <v>466.21000000000015</v>
      </c>
      <c r="H5" s="46">
        <v>681</v>
      </c>
      <c r="I5" s="46">
        <v>642.0300000000002</v>
      </c>
      <c r="J5" s="46">
        <v>180</v>
      </c>
      <c r="K5" s="46">
        <v>173.02</v>
      </c>
      <c r="L5" s="46">
        <v>7</v>
      </c>
      <c r="M5" s="46">
        <v>7</v>
      </c>
      <c r="N5" s="46">
        <v>0</v>
      </c>
      <c r="O5" s="46">
        <v>0</v>
      </c>
      <c r="P5" s="47">
        <f aca="true" t="shared" si="0" ref="P5:Q21">SUM(D5,F5,H5,J5,L5,N5)</f>
        <v>2190</v>
      </c>
      <c r="Q5" s="47">
        <f t="shared" si="0"/>
        <v>2041.4700000000007</v>
      </c>
      <c r="R5" s="46">
        <v>52</v>
      </c>
      <c r="S5" s="46">
        <v>52</v>
      </c>
      <c r="T5" s="46">
        <v>2</v>
      </c>
      <c r="U5" s="46">
        <v>2</v>
      </c>
      <c r="V5" s="46">
        <v>55.4</v>
      </c>
      <c r="W5" s="46">
        <v>55.4</v>
      </c>
      <c r="X5" s="46">
        <v>0</v>
      </c>
      <c r="Y5" s="46">
        <v>0</v>
      </c>
      <c r="Z5" s="48">
        <f aca="true" t="shared" si="1" ref="Z5:Z21">SUM(R5,T5,V5,X5,)</f>
        <v>109.4</v>
      </c>
      <c r="AA5" s="48">
        <f aca="true" t="shared" si="2" ref="AA5:AA21">SUM(S5,U5,W5,Y5)</f>
        <v>109.4</v>
      </c>
      <c r="AB5" s="49">
        <f aca="true" t="shared" si="3" ref="AB5:AC21">P5+Z5</f>
        <v>2299.4</v>
      </c>
      <c r="AC5" s="49">
        <f t="shared" si="3"/>
        <v>2150.870000000001</v>
      </c>
      <c r="AD5" s="50">
        <v>5098536.27</v>
      </c>
      <c r="AE5" s="51">
        <v>67096.94</v>
      </c>
      <c r="AF5" s="51">
        <v>181</v>
      </c>
      <c r="AG5" s="51">
        <v>65122.84</v>
      </c>
      <c r="AH5" s="51">
        <v>992365.4</v>
      </c>
      <c r="AI5" s="51">
        <v>404035.37</v>
      </c>
      <c r="AJ5" s="52">
        <f aca="true" t="shared" si="4" ref="AJ5:AJ21">SUM(AD5:AI5)</f>
        <v>6627337.82</v>
      </c>
      <c r="AK5" s="53">
        <v>221351</v>
      </c>
      <c r="AL5" s="53">
        <v>0</v>
      </c>
      <c r="AM5" s="54">
        <f aca="true" t="shared" si="5" ref="AM5:AM21">SUM(AK5:AL5)</f>
        <v>221351</v>
      </c>
      <c r="AN5" s="55">
        <f aca="true" t="shared" si="6" ref="AN5:AN21">SUM(AM5,AJ5)</f>
        <v>6848688.82</v>
      </c>
      <c r="AO5" s="57"/>
    </row>
    <row r="6" spans="1:41" ht="60">
      <c r="A6" s="44" t="s">
        <v>38</v>
      </c>
      <c r="B6" s="44" t="s">
        <v>37</v>
      </c>
      <c r="C6" s="44" t="s">
        <v>34</v>
      </c>
      <c r="D6" s="46">
        <v>95</v>
      </c>
      <c r="E6" s="46">
        <v>87.78000000000002</v>
      </c>
      <c r="F6" s="46">
        <v>137</v>
      </c>
      <c r="G6" s="46">
        <v>130.43</v>
      </c>
      <c r="H6" s="46">
        <v>241</v>
      </c>
      <c r="I6" s="46">
        <v>225.34</v>
      </c>
      <c r="J6" s="46">
        <v>87</v>
      </c>
      <c r="K6" s="46">
        <v>83.28</v>
      </c>
      <c r="L6" s="46">
        <v>3</v>
      </c>
      <c r="M6" s="46">
        <v>3</v>
      </c>
      <c r="N6" s="46">
        <v>0</v>
      </c>
      <c r="O6" s="46">
        <v>0</v>
      </c>
      <c r="P6" s="47">
        <f t="shared" si="0"/>
        <v>563</v>
      </c>
      <c r="Q6" s="47">
        <f t="shared" si="0"/>
        <v>529.83</v>
      </c>
      <c r="R6" s="46">
        <v>1</v>
      </c>
      <c r="S6" s="46">
        <v>1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8">
        <f t="shared" si="1"/>
        <v>1</v>
      </c>
      <c r="AA6" s="48">
        <f t="shared" si="2"/>
        <v>1</v>
      </c>
      <c r="AB6" s="49">
        <f t="shared" si="3"/>
        <v>564</v>
      </c>
      <c r="AC6" s="49">
        <f t="shared" si="3"/>
        <v>530.83</v>
      </c>
      <c r="AD6" s="50">
        <v>1308758</v>
      </c>
      <c r="AE6" s="51">
        <v>43087</v>
      </c>
      <c r="AF6" s="51">
        <v>0</v>
      </c>
      <c r="AG6" s="51">
        <v>21116</v>
      </c>
      <c r="AH6" s="51">
        <v>249906</v>
      </c>
      <c r="AI6" s="51">
        <v>105565</v>
      </c>
      <c r="AJ6" s="52">
        <f t="shared" si="4"/>
        <v>1728432</v>
      </c>
      <c r="AK6" s="53">
        <v>1426.98</v>
      </c>
      <c r="AL6" s="53">
        <v>0</v>
      </c>
      <c r="AM6" s="54">
        <f t="shared" si="5"/>
        <v>1426.98</v>
      </c>
      <c r="AN6" s="55">
        <f t="shared" si="6"/>
        <v>1729858.98</v>
      </c>
      <c r="AO6" s="57"/>
    </row>
    <row r="7" spans="1:41" ht="60">
      <c r="A7" s="44" t="s">
        <v>39</v>
      </c>
      <c r="B7" s="44" t="s">
        <v>37</v>
      </c>
      <c r="C7" s="44" t="s">
        <v>34</v>
      </c>
      <c r="D7" s="45">
        <v>206</v>
      </c>
      <c r="E7" s="46">
        <v>185.51</v>
      </c>
      <c r="F7" s="46">
        <v>205</v>
      </c>
      <c r="G7" s="46">
        <v>184.43</v>
      </c>
      <c r="H7" s="46">
        <v>333</v>
      </c>
      <c r="I7" s="46">
        <v>308.13</v>
      </c>
      <c r="J7" s="46">
        <v>82</v>
      </c>
      <c r="K7" s="46">
        <v>78.95</v>
      </c>
      <c r="L7" s="46">
        <v>5</v>
      </c>
      <c r="M7" s="46">
        <v>5</v>
      </c>
      <c r="N7" s="46">
        <v>14</v>
      </c>
      <c r="O7" s="46">
        <v>14</v>
      </c>
      <c r="P7" s="47">
        <f t="shared" si="0"/>
        <v>845</v>
      </c>
      <c r="Q7" s="47">
        <f t="shared" si="0"/>
        <v>776.02</v>
      </c>
      <c r="R7" s="46">
        <v>8</v>
      </c>
      <c r="S7" s="46">
        <v>8</v>
      </c>
      <c r="T7" s="46">
        <v>0</v>
      </c>
      <c r="U7" s="46">
        <v>0</v>
      </c>
      <c r="V7" s="46">
        <v>2</v>
      </c>
      <c r="W7" s="46">
        <v>2</v>
      </c>
      <c r="X7" s="46">
        <v>0</v>
      </c>
      <c r="Y7" s="46">
        <v>0</v>
      </c>
      <c r="Z7" s="48">
        <f t="shared" si="1"/>
        <v>10</v>
      </c>
      <c r="AA7" s="48">
        <f t="shared" si="2"/>
        <v>10</v>
      </c>
      <c r="AB7" s="49">
        <f t="shared" si="3"/>
        <v>855</v>
      </c>
      <c r="AC7" s="49">
        <f t="shared" si="3"/>
        <v>786.02</v>
      </c>
      <c r="AD7" s="50">
        <v>1799335.57</v>
      </c>
      <c r="AE7" s="51">
        <v>35179.17</v>
      </c>
      <c r="AF7" s="51">
        <v>27900</v>
      </c>
      <c r="AG7" s="51">
        <v>12596.06</v>
      </c>
      <c r="AH7" s="51">
        <v>133590.46</v>
      </c>
      <c r="AI7" s="51">
        <v>337514.92</v>
      </c>
      <c r="AJ7" s="52">
        <f t="shared" si="4"/>
        <v>2346116.18</v>
      </c>
      <c r="AK7" s="53">
        <v>-9027.7</v>
      </c>
      <c r="AL7" s="53">
        <v>-4662.61</v>
      </c>
      <c r="AM7" s="54">
        <f t="shared" si="5"/>
        <v>-13690.310000000001</v>
      </c>
      <c r="AN7" s="55">
        <f t="shared" si="6"/>
        <v>2332425.87</v>
      </c>
      <c r="AO7" s="57"/>
    </row>
    <row r="8" spans="1:41" ht="60">
      <c r="A8" s="44" t="s">
        <v>40</v>
      </c>
      <c r="B8" s="44" t="s">
        <v>37</v>
      </c>
      <c r="C8" s="44" t="s">
        <v>34</v>
      </c>
      <c r="D8" s="46">
        <v>915</v>
      </c>
      <c r="E8" s="46">
        <v>810.29</v>
      </c>
      <c r="F8" s="46">
        <v>642</v>
      </c>
      <c r="G8" s="46">
        <v>589</v>
      </c>
      <c r="H8" s="46">
        <v>479</v>
      </c>
      <c r="I8" s="46">
        <v>460.28</v>
      </c>
      <c r="J8" s="46">
        <v>149</v>
      </c>
      <c r="K8" s="46">
        <v>148.18</v>
      </c>
      <c r="L8" s="46">
        <v>15</v>
      </c>
      <c r="M8" s="46">
        <v>15</v>
      </c>
      <c r="N8" s="46">
        <v>0</v>
      </c>
      <c r="O8" s="46">
        <v>0</v>
      </c>
      <c r="P8" s="47">
        <f t="shared" si="0"/>
        <v>2200</v>
      </c>
      <c r="Q8" s="47">
        <f t="shared" si="0"/>
        <v>2022.75</v>
      </c>
      <c r="R8" s="46">
        <v>6</v>
      </c>
      <c r="S8" s="46">
        <v>6</v>
      </c>
      <c r="T8" s="46">
        <v>52</v>
      </c>
      <c r="U8" s="46">
        <v>52</v>
      </c>
      <c r="V8" s="46">
        <v>15</v>
      </c>
      <c r="W8" s="46">
        <v>15</v>
      </c>
      <c r="X8" s="46">
        <v>0</v>
      </c>
      <c r="Y8" s="46">
        <v>0</v>
      </c>
      <c r="Z8" s="48">
        <f t="shared" si="1"/>
        <v>73</v>
      </c>
      <c r="AA8" s="48">
        <f t="shared" si="2"/>
        <v>73</v>
      </c>
      <c r="AB8" s="49">
        <f t="shared" si="3"/>
        <v>2273</v>
      </c>
      <c r="AC8" s="49">
        <f t="shared" si="3"/>
        <v>2095.75</v>
      </c>
      <c r="AD8" s="50">
        <v>4503390</v>
      </c>
      <c r="AE8" s="51">
        <v>45871.44</v>
      </c>
      <c r="AF8" s="51">
        <v>18316</v>
      </c>
      <c r="AG8" s="51">
        <v>14204</v>
      </c>
      <c r="AH8" s="51">
        <v>818389</v>
      </c>
      <c r="AI8" s="51">
        <v>329200</v>
      </c>
      <c r="AJ8" s="52">
        <f t="shared" si="4"/>
        <v>5729370.44</v>
      </c>
      <c r="AK8" s="53">
        <v>689064.22</v>
      </c>
      <c r="AL8" s="53">
        <v>0</v>
      </c>
      <c r="AM8" s="54">
        <f t="shared" si="5"/>
        <v>689064.22</v>
      </c>
      <c r="AN8" s="55">
        <f t="shared" si="6"/>
        <v>6418434.66</v>
      </c>
      <c r="AO8" s="56"/>
    </row>
    <row r="9" spans="1:41" ht="60">
      <c r="A9" s="44" t="s">
        <v>41</v>
      </c>
      <c r="B9" s="44" t="s">
        <v>37</v>
      </c>
      <c r="C9" s="44" t="s">
        <v>34</v>
      </c>
      <c r="D9" s="46">
        <v>39</v>
      </c>
      <c r="E9" s="46">
        <v>38.15</v>
      </c>
      <c r="F9" s="46">
        <v>30</v>
      </c>
      <c r="G9" s="46">
        <v>28.49</v>
      </c>
      <c r="H9" s="46">
        <v>45</v>
      </c>
      <c r="I9" s="46">
        <v>44.62</v>
      </c>
      <c r="J9" s="46">
        <v>39</v>
      </c>
      <c r="K9" s="46">
        <v>38.92</v>
      </c>
      <c r="L9" s="46">
        <v>3</v>
      </c>
      <c r="M9" s="46">
        <v>3</v>
      </c>
      <c r="N9" s="46">
        <v>0</v>
      </c>
      <c r="O9" s="46">
        <v>0</v>
      </c>
      <c r="P9" s="47">
        <f t="shared" si="0"/>
        <v>156</v>
      </c>
      <c r="Q9" s="47">
        <f t="shared" si="0"/>
        <v>153.18</v>
      </c>
      <c r="R9" s="46">
        <v>10</v>
      </c>
      <c r="S9" s="46">
        <v>9.2</v>
      </c>
      <c r="T9" s="46">
        <v>0</v>
      </c>
      <c r="U9" s="46">
        <v>0</v>
      </c>
      <c r="V9" s="46">
        <v>2</v>
      </c>
      <c r="W9" s="46">
        <v>0.6</v>
      </c>
      <c r="X9" s="46">
        <v>0</v>
      </c>
      <c r="Y9" s="46">
        <v>0</v>
      </c>
      <c r="Z9" s="48">
        <f t="shared" si="1"/>
        <v>12</v>
      </c>
      <c r="AA9" s="48">
        <f t="shared" si="2"/>
        <v>9.799999999999999</v>
      </c>
      <c r="AB9" s="49">
        <f t="shared" si="3"/>
        <v>168</v>
      </c>
      <c r="AC9" s="49">
        <f t="shared" si="3"/>
        <v>162.98000000000002</v>
      </c>
      <c r="AD9" s="50">
        <v>452251</v>
      </c>
      <c r="AE9" s="51">
        <f>4732+1096</f>
        <v>5828</v>
      </c>
      <c r="AF9" s="51">
        <v>0</v>
      </c>
      <c r="AG9" s="51">
        <v>1892</v>
      </c>
      <c r="AH9" s="51">
        <v>91468</v>
      </c>
      <c r="AI9" s="51">
        <v>44110</v>
      </c>
      <c r="AJ9" s="52">
        <f t="shared" si="4"/>
        <v>595549</v>
      </c>
      <c r="AK9" s="53">
        <v>40381</v>
      </c>
      <c r="AL9" s="53">
        <v>0</v>
      </c>
      <c r="AM9" s="54">
        <f t="shared" si="5"/>
        <v>40381</v>
      </c>
      <c r="AN9" s="55">
        <f t="shared" si="6"/>
        <v>635930</v>
      </c>
      <c r="AO9" s="57"/>
    </row>
    <row r="10" spans="1:41" ht="60">
      <c r="A10" s="44" t="s">
        <v>42</v>
      </c>
      <c r="B10" s="44" t="s">
        <v>43</v>
      </c>
      <c r="C10" s="44" t="s">
        <v>34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7">
        <f t="shared" si="0"/>
        <v>0</v>
      </c>
      <c r="Q10" s="47">
        <f t="shared" si="0"/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8">
        <f t="shared" si="1"/>
        <v>0</v>
      </c>
      <c r="AA10" s="48">
        <f t="shared" si="2"/>
        <v>0</v>
      </c>
      <c r="AB10" s="49">
        <f t="shared" si="3"/>
        <v>0</v>
      </c>
      <c r="AC10" s="49">
        <f t="shared" si="3"/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2">
        <f t="shared" si="4"/>
        <v>0</v>
      </c>
      <c r="AK10" s="50">
        <v>0</v>
      </c>
      <c r="AL10" s="50">
        <v>0</v>
      </c>
      <c r="AM10" s="54">
        <f t="shared" si="5"/>
        <v>0</v>
      </c>
      <c r="AN10" s="55">
        <f t="shared" si="6"/>
        <v>0</v>
      </c>
      <c r="AO10" s="58" t="s">
        <v>44</v>
      </c>
    </row>
    <row r="11" spans="1:41" ht="60">
      <c r="A11" s="44" t="s">
        <v>45</v>
      </c>
      <c r="B11" s="44" t="s">
        <v>43</v>
      </c>
      <c r="C11" s="44" t="s">
        <v>34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7">
        <f t="shared" si="0"/>
        <v>0</v>
      </c>
      <c r="Q11" s="47">
        <f t="shared" si="0"/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8">
        <f t="shared" si="1"/>
        <v>0</v>
      </c>
      <c r="AA11" s="48">
        <f t="shared" si="2"/>
        <v>0</v>
      </c>
      <c r="AB11" s="49">
        <f t="shared" si="3"/>
        <v>0</v>
      </c>
      <c r="AC11" s="49">
        <f t="shared" si="3"/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2">
        <f t="shared" si="4"/>
        <v>0</v>
      </c>
      <c r="AK11" s="50">
        <v>0</v>
      </c>
      <c r="AL11" s="50">
        <v>0</v>
      </c>
      <c r="AM11" s="54">
        <f t="shared" si="5"/>
        <v>0</v>
      </c>
      <c r="AN11" s="55">
        <f t="shared" si="6"/>
        <v>0</v>
      </c>
      <c r="AO11" s="58" t="s">
        <v>46</v>
      </c>
    </row>
    <row r="12" spans="1:41" ht="150">
      <c r="A12" s="44" t="s">
        <v>47</v>
      </c>
      <c r="B12" s="44" t="s">
        <v>43</v>
      </c>
      <c r="C12" s="44" t="s">
        <v>34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380</v>
      </c>
      <c r="O12" s="46">
        <v>370</v>
      </c>
      <c r="P12" s="47">
        <f t="shared" si="0"/>
        <v>380</v>
      </c>
      <c r="Q12" s="47">
        <f t="shared" si="0"/>
        <v>370</v>
      </c>
      <c r="R12" s="46">
        <v>18</v>
      </c>
      <c r="S12" s="46">
        <v>18</v>
      </c>
      <c r="T12" s="46">
        <v>0</v>
      </c>
      <c r="U12" s="46">
        <v>0</v>
      </c>
      <c r="V12" s="46">
        <v>24</v>
      </c>
      <c r="W12" s="46">
        <v>24</v>
      </c>
      <c r="X12" s="46">
        <v>0</v>
      </c>
      <c r="Y12" s="46">
        <v>0</v>
      </c>
      <c r="Z12" s="48">
        <f t="shared" si="1"/>
        <v>42</v>
      </c>
      <c r="AA12" s="48">
        <f t="shared" si="2"/>
        <v>42</v>
      </c>
      <c r="AB12" s="49">
        <f t="shared" si="3"/>
        <v>422</v>
      </c>
      <c r="AC12" s="49">
        <f t="shared" si="3"/>
        <v>412</v>
      </c>
      <c r="AD12" s="50">
        <v>1086969.02</v>
      </c>
      <c r="AE12" s="51">
        <v>4594.35</v>
      </c>
      <c r="AF12" s="51">
        <v>0</v>
      </c>
      <c r="AG12" s="51">
        <v>18560.96</v>
      </c>
      <c r="AH12" s="51">
        <v>19766.7</v>
      </c>
      <c r="AI12" s="51">
        <v>23300.06</v>
      </c>
      <c r="AJ12" s="52">
        <f t="shared" si="4"/>
        <v>1153191.09</v>
      </c>
      <c r="AK12" s="53">
        <v>59599.26</v>
      </c>
      <c r="AL12" s="53">
        <v>0</v>
      </c>
      <c r="AM12" s="54">
        <f t="shared" si="5"/>
        <v>59599.26</v>
      </c>
      <c r="AN12" s="55">
        <f t="shared" si="6"/>
        <v>1212790.35</v>
      </c>
      <c r="AO12" s="59" t="s">
        <v>48</v>
      </c>
    </row>
    <row r="13" spans="1:41" ht="60">
      <c r="A13" s="44" t="s">
        <v>49</v>
      </c>
      <c r="B13" s="44" t="s">
        <v>43</v>
      </c>
      <c r="C13" s="44" t="s">
        <v>34</v>
      </c>
      <c r="D13" s="46">
        <v>10</v>
      </c>
      <c r="E13" s="46">
        <v>9.4</v>
      </c>
      <c r="F13" s="46">
        <v>27</v>
      </c>
      <c r="G13" s="46">
        <v>26.4</v>
      </c>
      <c r="H13" s="46">
        <v>24</v>
      </c>
      <c r="I13" s="46">
        <v>23.7</v>
      </c>
      <c r="J13" s="46">
        <v>9</v>
      </c>
      <c r="K13" s="46">
        <v>9</v>
      </c>
      <c r="L13" s="46">
        <v>4</v>
      </c>
      <c r="M13" s="46">
        <v>4</v>
      </c>
      <c r="N13" s="46">
        <v>0</v>
      </c>
      <c r="O13" s="46">
        <v>0</v>
      </c>
      <c r="P13" s="47">
        <f t="shared" si="0"/>
        <v>74</v>
      </c>
      <c r="Q13" s="47">
        <f t="shared" si="0"/>
        <v>72.5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8">
        <f t="shared" si="1"/>
        <v>0</v>
      </c>
      <c r="AA13" s="48">
        <f t="shared" si="2"/>
        <v>0</v>
      </c>
      <c r="AB13" s="49">
        <f t="shared" si="3"/>
        <v>74</v>
      </c>
      <c r="AC13" s="49">
        <f t="shared" si="3"/>
        <v>72.5</v>
      </c>
      <c r="AD13" s="50">
        <f>172919+12062-416</f>
        <v>184565</v>
      </c>
      <c r="AE13" s="51">
        <v>416</v>
      </c>
      <c r="AF13" s="51">
        <v>0</v>
      </c>
      <c r="AG13" s="51">
        <v>1771</v>
      </c>
      <c r="AH13" s="51">
        <v>32395</v>
      </c>
      <c r="AI13" s="51">
        <v>15580</v>
      </c>
      <c r="AJ13" s="52">
        <f t="shared" si="4"/>
        <v>234727</v>
      </c>
      <c r="AK13" s="53">
        <v>0</v>
      </c>
      <c r="AL13" s="53">
        <v>0</v>
      </c>
      <c r="AM13" s="54">
        <f t="shared" si="5"/>
        <v>0</v>
      </c>
      <c r="AN13" s="55">
        <f t="shared" si="6"/>
        <v>234727</v>
      </c>
      <c r="AO13" s="57"/>
    </row>
    <row r="14" spans="1:41" ht="60">
      <c r="A14" s="44" t="s">
        <v>50</v>
      </c>
      <c r="B14" s="44" t="s">
        <v>43</v>
      </c>
      <c r="C14" s="44" t="s">
        <v>34</v>
      </c>
      <c r="D14" s="46">
        <v>2159</v>
      </c>
      <c r="E14" s="46">
        <v>2035.439999999999</v>
      </c>
      <c r="F14" s="46">
        <v>2687</v>
      </c>
      <c r="G14" s="46">
        <v>2542.819999999994</v>
      </c>
      <c r="H14" s="46">
        <v>3173</v>
      </c>
      <c r="I14" s="46">
        <v>3016.1099999999915</v>
      </c>
      <c r="J14" s="46">
        <v>1886</v>
      </c>
      <c r="K14" s="46">
        <v>1818.9299999999967</v>
      </c>
      <c r="L14" s="46">
        <v>144</v>
      </c>
      <c r="M14" s="46">
        <v>143.28</v>
      </c>
      <c r="N14" s="46">
        <v>988</v>
      </c>
      <c r="O14" s="46">
        <v>978.45</v>
      </c>
      <c r="P14" s="47">
        <f t="shared" si="0"/>
        <v>11037</v>
      </c>
      <c r="Q14" s="47">
        <f t="shared" si="0"/>
        <v>10535.029999999982</v>
      </c>
      <c r="R14" s="46">
        <v>252</v>
      </c>
      <c r="S14" s="46">
        <v>245.88</v>
      </c>
      <c r="T14" s="46">
        <v>44</v>
      </c>
      <c r="U14" s="46">
        <v>41.68000000000001</v>
      </c>
      <c r="V14" s="46">
        <v>64</v>
      </c>
      <c r="W14" s="46">
        <v>63.03</v>
      </c>
      <c r="X14" s="46">
        <v>73</v>
      </c>
      <c r="Y14" s="46">
        <v>66.55999999999999</v>
      </c>
      <c r="Z14" s="48">
        <f t="shared" si="1"/>
        <v>433</v>
      </c>
      <c r="AA14" s="48">
        <f t="shared" si="2"/>
        <v>417.15000000000003</v>
      </c>
      <c r="AB14" s="49">
        <f t="shared" si="3"/>
        <v>11470</v>
      </c>
      <c r="AC14" s="49">
        <f t="shared" si="3"/>
        <v>10952.179999999982</v>
      </c>
      <c r="AD14" s="50">
        <v>26335260.57</v>
      </c>
      <c r="AE14" s="51">
        <v>520751.991000019</v>
      </c>
      <c r="AF14" s="51">
        <v>3600</v>
      </c>
      <c r="AG14" s="51">
        <v>1866367.04</v>
      </c>
      <c r="AH14" s="51">
        <v>3535777.94</v>
      </c>
      <c r="AI14" s="51">
        <v>2332148.08</v>
      </c>
      <c r="AJ14" s="52">
        <f t="shared" si="4"/>
        <v>34593905.62100002</v>
      </c>
      <c r="AK14" s="53">
        <v>889839.6099999994</v>
      </c>
      <c r="AL14" s="53">
        <v>2616155.54</v>
      </c>
      <c r="AM14" s="54">
        <f t="shared" si="5"/>
        <v>3505995.1499999994</v>
      </c>
      <c r="AN14" s="55">
        <f t="shared" si="6"/>
        <v>38099900.77100002</v>
      </c>
      <c r="AO14" s="57"/>
    </row>
    <row r="15" spans="1:41" ht="60">
      <c r="A15" s="44" t="s">
        <v>51</v>
      </c>
      <c r="B15" s="44" t="s">
        <v>43</v>
      </c>
      <c r="C15" s="44" t="s">
        <v>34</v>
      </c>
      <c r="D15" s="46">
        <v>6</v>
      </c>
      <c r="E15" s="46">
        <v>5.4</v>
      </c>
      <c r="F15" s="46">
        <v>8</v>
      </c>
      <c r="G15" s="46">
        <v>7.65</v>
      </c>
      <c r="H15" s="46">
        <v>49</v>
      </c>
      <c r="I15" s="46">
        <v>48.67</v>
      </c>
      <c r="J15" s="46">
        <v>2</v>
      </c>
      <c r="K15" s="46">
        <v>1.59</v>
      </c>
      <c r="L15" s="46">
        <v>1</v>
      </c>
      <c r="M15" s="46">
        <v>1</v>
      </c>
      <c r="N15" s="46">
        <v>0</v>
      </c>
      <c r="O15" s="46">
        <v>0</v>
      </c>
      <c r="P15" s="47">
        <f t="shared" si="0"/>
        <v>66</v>
      </c>
      <c r="Q15" s="47">
        <f t="shared" si="0"/>
        <v>64.31</v>
      </c>
      <c r="R15" s="46">
        <v>0</v>
      </c>
      <c r="S15" s="46">
        <v>0</v>
      </c>
      <c r="T15" s="46">
        <v>0</v>
      </c>
      <c r="U15" s="46">
        <v>0</v>
      </c>
      <c r="V15" s="46">
        <v>1</v>
      </c>
      <c r="W15" s="46">
        <v>0.1</v>
      </c>
      <c r="X15" s="46">
        <v>0</v>
      </c>
      <c r="Y15" s="46">
        <v>0</v>
      </c>
      <c r="Z15" s="48">
        <f t="shared" si="1"/>
        <v>1</v>
      </c>
      <c r="AA15" s="48">
        <f t="shared" si="2"/>
        <v>0.1</v>
      </c>
      <c r="AB15" s="49">
        <f t="shared" si="3"/>
        <v>67</v>
      </c>
      <c r="AC15" s="49">
        <f t="shared" si="3"/>
        <v>64.41</v>
      </c>
      <c r="AD15" s="50">
        <f>163832.08+5124.15</f>
        <v>168956.22999999998</v>
      </c>
      <c r="AE15" s="51">
        <v>8614.91</v>
      </c>
      <c r="AF15" s="51">
        <v>0</v>
      </c>
      <c r="AG15" s="51">
        <v>0</v>
      </c>
      <c r="AH15" s="51">
        <v>30946.05</v>
      </c>
      <c r="AI15" s="51">
        <v>14524.71</v>
      </c>
      <c r="AJ15" s="52">
        <f t="shared" si="4"/>
        <v>223041.89999999997</v>
      </c>
      <c r="AK15" s="53">
        <v>0</v>
      </c>
      <c r="AL15" s="53">
        <v>0</v>
      </c>
      <c r="AM15" s="54">
        <f t="shared" si="5"/>
        <v>0</v>
      </c>
      <c r="AN15" s="55">
        <f t="shared" si="6"/>
        <v>223041.89999999997</v>
      </c>
      <c r="AO15" s="57"/>
    </row>
    <row r="16" spans="1:41" ht="60">
      <c r="A16" s="44" t="s">
        <v>52</v>
      </c>
      <c r="B16" s="44" t="s">
        <v>43</v>
      </c>
      <c r="C16" s="44" t="s">
        <v>34</v>
      </c>
      <c r="D16" s="46">
        <v>16</v>
      </c>
      <c r="E16" s="46">
        <v>14.23</v>
      </c>
      <c r="F16" s="46">
        <v>22</v>
      </c>
      <c r="G16" s="46">
        <v>21.08</v>
      </c>
      <c r="H16" s="46">
        <v>115</v>
      </c>
      <c r="I16" s="46">
        <v>109.36</v>
      </c>
      <c r="J16" s="46">
        <v>21</v>
      </c>
      <c r="K16" s="46">
        <v>19.35</v>
      </c>
      <c r="L16" s="46">
        <v>1</v>
      </c>
      <c r="M16" s="46">
        <v>1</v>
      </c>
      <c r="N16" s="46">
        <v>5</v>
      </c>
      <c r="O16" s="46">
        <v>0.93</v>
      </c>
      <c r="P16" s="47">
        <f t="shared" si="0"/>
        <v>180</v>
      </c>
      <c r="Q16" s="47">
        <f t="shared" si="0"/>
        <v>165.95000000000002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8">
        <f t="shared" si="1"/>
        <v>0</v>
      </c>
      <c r="AA16" s="48">
        <f t="shared" si="2"/>
        <v>0</v>
      </c>
      <c r="AB16" s="49">
        <f t="shared" si="3"/>
        <v>180</v>
      </c>
      <c r="AC16" s="49">
        <f t="shared" si="3"/>
        <v>165.95000000000002</v>
      </c>
      <c r="AD16" s="50">
        <v>419083.75</v>
      </c>
      <c r="AE16" s="51">
        <v>6785.34</v>
      </c>
      <c r="AF16" s="51">
        <v>9500</v>
      </c>
      <c r="AG16" s="51">
        <v>7707.05</v>
      </c>
      <c r="AH16" s="51">
        <v>78254.4</v>
      </c>
      <c r="AI16" s="51">
        <v>34203.35</v>
      </c>
      <c r="AJ16" s="52">
        <f t="shared" si="4"/>
        <v>555533.89</v>
      </c>
      <c r="AK16" s="53">
        <v>0</v>
      </c>
      <c r="AL16" s="53">
        <v>0</v>
      </c>
      <c r="AM16" s="54">
        <f t="shared" si="5"/>
        <v>0</v>
      </c>
      <c r="AN16" s="55">
        <f t="shared" si="6"/>
        <v>555533.89</v>
      </c>
      <c r="AO16" s="57"/>
    </row>
    <row r="17" spans="1:41" ht="60">
      <c r="A17" s="44" t="s">
        <v>53</v>
      </c>
      <c r="B17" s="44" t="s">
        <v>43</v>
      </c>
      <c r="C17" s="44" t="s">
        <v>34</v>
      </c>
      <c r="D17" s="46">
        <v>41</v>
      </c>
      <c r="E17" s="46">
        <v>39.05</v>
      </c>
      <c r="F17" s="46">
        <v>106</v>
      </c>
      <c r="G17" s="46">
        <v>104.36</v>
      </c>
      <c r="H17" s="46">
        <v>112</v>
      </c>
      <c r="I17" s="46">
        <v>109.36</v>
      </c>
      <c r="J17" s="46">
        <v>42</v>
      </c>
      <c r="K17" s="46">
        <v>41.87</v>
      </c>
      <c r="L17" s="46">
        <v>5</v>
      </c>
      <c r="M17" s="46">
        <v>4.8100000000000005</v>
      </c>
      <c r="N17" s="46">
        <v>0</v>
      </c>
      <c r="O17" s="46">
        <v>0</v>
      </c>
      <c r="P17" s="47">
        <f t="shared" si="0"/>
        <v>306</v>
      </c>
      <c r="Q17" s="47">
        <f t="shared" si="0"/>
        <v>299.45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8">
        <f t="shared" si="1"/>
        <v>0</v>
      </c>
      <c r="AA17" s="48">
        <f t="shared" si="2"/>
        <v>0</v>
      </c>
      <c r="AB17" s="49">
        <f t="shared" si="3"/>
        <v>306</v>
      </c>
      <c r="AC17" s="49">
        <f t="shared" si="3"/>
        <v>299.45</v>
      </c>
      <c r="AD17" s="50">
        <v>745711.02</v>
      </c>
      <c r="AE17" s="51">
        <v>0</v>
      </c>
      <c r="AF17" s="51">
        <v>0</v>
      </c>
      <c r="AG17" s="51">
        <v>16904.62</v>
      </c>
      <c r="AH17" s="51">
        <v>144254.69</v>
      </c>
      <c r="AI17" s="51">
        <v>59899.39</v>
      </c>
      <c r="AJ17" s="52">
        <f t="shared" si="4"/>
        <v>966769.7200000001</v>
      </c>
      <c r="AK17" s="53">
        <v>0</v>
      </c>
      <c r="AL17" s="53">
        <v>0</v>
      </c>
      <c r="AM17" s="54">
        <f t="shared" si="5"/>
        <v>0</v>
      </c>
      <c r="AN17" s="55">
        <f t="shared" si="6"/>
        <v>966769.7200000001</v>
      </c>
      <c r="AO17" s="57"/>
    </row>
    <row r="18" spans="1:41" ht="60">
      <c r="A18" s="44" t="s">
        <v>54</v>
      </c>
      <c r="B18" s="44" t="s">
        <v>43</v>
      </c>
      <c r="C18" s="44" t="s">
        <v>34</v>
      </c>
      <c r="D18" s="46">
        <v>1</v>
      </c>
      <c r="E18" s="46">
        <v>1</v>
      </c>
      <c r="F18" s="46">
        <v>4</v>
      </c>
      <c r="G18" s="46">
        <v>4</v>
      </c>
      <c r="H18" s="46">
        <v>12</v>
      </c>
      <c r="I18" s="46">
        <v>10</v>
      </c>
      <c r="J18" s="46">
        <v>1</v>
      </c>
      <c r="K18" s="46">
        <v>1</v>
      </c>
      <c r="L18" s="46">
        <v>1</v>
      </c>
      <c r="M18" s="46">
        <v>1</v>
      </c>
      <c r="N18" s="46">
        <v>0</v>
      </c>
      <c r="O18" s="46">
        <v>0</v>
      </c>
      <c r="P18" s="47">
        <f t="shared" si="0"/>
        <v>19</v>
      </c>
      <c r="Q18" s="47">
        <f t="shared" si="0"/>
        <v>17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8">
        <f t="shared" si="1"/>
        <v>0</v>
      </c>
      <c r="AA18" s="48">
        <f t="shared" si="2"/>
        <v>0</v>
      </c>
      <c r="AB18" s="49">
        <f t="shared" si="3"/>
        <v>19</v>
      </c>
      <c r="AC18" s="49">
        <f t="shared" si="3"/>
        <v>17</v>
      </c>
      <c r="AD18" s="50">
        <v>51818</v>
      </c>
      <c r="AE18" s="51">
        <v>175</v>
      </c>
      <c r="AF18" s="51">
        <v>0</v>
      </c>
      <c r="AG18" s="51">
        <v>0</v>
      </c>
      <c r="AH18" s="51">
        <v>9523</v>
      </c>
      <c r="AI18" s="51">
        <v>4001</v>
      </c>
      <c r="AJ18" s="52">
        <f t="shared" si="4"/>
        <v>65517</v>
      </c>
      <c r="AK18" s="53">
        <v>0</v>
      </c>
      <c r="AL18" s="53">
        <v>0</v>
      </c>
      <c r="AM18" s="54">
        <f t="shared" si="5"/>
        <v>0</v>
      </c>
      <c r="AN18" s="55">
        <f t="shared" si="6"/>
        <v>65517</v>
      </c>
      <c r="AO18" s="57"/>
    </row>
    <row r="19" spans="1:41" ht="60">
      <c r="A19" s="44" t="s">
        <v>55</v>
      </c>
      <c r="B19" s="44" t="s">
        <v>43</v>
      </c>
      <c r="C19" s="44" t="s">
        <v>34</v>
      </c>
      <c r="D19" s="46">
        <v>252</v>
      </c>
      <c r="E19" s="46">
        <v>228.05</v>
      </c>
      <c r="F19" s="46">
        <v>421</v>
      </c>
      <c r="G19" s="46">
        <v>395.29</v>
      </c>
      <c r="H19" s="46">
        <v>1485</v>
      </c>
      <c r="I19" s="46">
        <v>1394.62</v>
      </c>
      <c r="J19" s="46">
        <v>196</v>
      </c>
      <c r="K19" s="46">
        <v>193.65</v>
      </c>
      <c r="L19" s="46">
        <v>23</v>
      </c>
      <c r="M19" s="46">
        <v>23</v>
      </c>
      <c r="N19" s="46">
        <v>9</v>
      </c>
      <c r="O19" s="46">
        <v>8.4</v>
      </c>
      <c r="P19" s="47">
        <f t="shared" si="0"/>
        <v>2386</v>
      </c>
      <c r="Q19" s="47">
        <f t="shared" si="0"/>
        <v>2243.01</v>
      </c>
      <c r="R19" s="46">
        <v>180</v>
      </c>
      <c r="S19" s="46">
        <v>178.88</v>
      </c>
      <c r="T19" s="46">
        <v>0</v>
      </c>
      <c r="U19" s="46">
        <v>0</v>
      </c>
      <c r="V19" s="46">
        <v>0</v>
      </c>
      <c r="W19" s="46">
        <v>0</v>
      </c>
      <c r="X19" s="46">
        <v>4</v>
      </c>
      <c r="Y19" s="46">
        <v>3.44</v>
      </c>
      <c r="Z19" s="48">
        <f t="shared" si="1"/>
        <v>184</v>
      </c>
      <c r="AA19" s="48">
        <f t="shared" si="2"/>
        <v>182.32</v>
      </c>
      <c r="AB19" s="49">
        <f t="shared" si="3"/>
        <v>2570</v>
      </c>
      <c r="AC19" s="49">
        <f t="shared" si="3"/>
        <v>2425.3300000000004</v>
      </c>
      <c r="AD19" s="51">
        <v>5609337.13</v>
      </c>
      <c r="AE19" s="51">
        <v>60347.03</v>
      </c>
      <c r="AF19" s="51">
        <v>3000</v>
      </c>
      <c r="AG19" s="51">
        <v>72604.81</v>
      </c>
      <c r="AH19" s="51">
        <v>1057541.11</v>
      </c>
      <c r="AI19" s="51">
        <v>432144.66</v>
      </c>
      <c r="AJ19" s="52">
        <f t="shared" si="4"/>
        <v>7234974.74</v>
      </c>
      <c r="AK19" s="53">
        <v>319484.25</v>
      </c>
      <c r="AL19" s="53">
        <v>0</v>
      </c>
      <c r="AM19" s="54">
        <f t="shared" si="5"/>
        <v>319484.25</v>
      </c>
      <c r="AN19" s="55">
        <f t="shared" si="6"/>
        <v>7554458.99</v>
      </c>
      <c r="AO19" s="56"/>
    </row>
    <row r="20" spans="1:41" ht="60">
      <c r="A20" s="44" t="s">
        <v>56</v>
      </c>
      <c r="B20" s="44" t="s">
        <v>43</v>
      </c>
      <c r="C20" s="44" t="s">
        <v>34</v>
      </c>
      <c r="D20" s="45">
        <v>245</v>
      </c>
      <c r="E20" s="46">
        <v>222.98</v>
      </c>
      <c r="F20" s="46">
        <v>176</v>
      </c>
      <c r="G20" s="46">
        <v>164.09</v>
      </c>
      <c r="H20" s="46">
        <v>202</v>
      </c>
      <c r="I20" s="46">
        <v>193.7</v>
      </c>
      <c r="J20" s="46">
        <v>60</v>
      </c>
      <c r="K20" s="46">
        <v>59.02</v>
      </c>
      <c r="L20" s="46">
        <v>12</v>
      </c>
      <c r="M20" s="46">
        <v>12</v>
      </c>
      <c r="N20" s="46">
        <v>86</v>
      </c>
      <c r="O20" s="46">
        <v>86</v>
      </c>
      <c r="P20" s="47">
        <f t="shared" si="0"/>
        <v>781</v>
      </c>
      <c r="Q20" s="47">
        <f t="shared" si="0"/>
        <v>737.79</v>
      </c>
      <c r="R20" s="46">
        <v>22</v>
      </c>
      <c r="S20" s="46">
        <v>21</v>
      </c>
      <c r="T20" s="46">
        <v>6</v>
      </c>
      <c r="U20" s="46">
        <v>6</v>
      </c>
      <c r="V20" s="46">
        <v>10</v>
      </c>
      <c r="W20" s="46">
        <v>9</v>
      </c>
      <c r="X20" s="46">
        <v>0</v>
      </c>
      <c r="Y20" s="46">
        <v>0</v>
      </c>
      <c r="Z20" s="48">
        <f t="shared" si="1"/>
        <v>38</v>
      </c>
      <c r="AA20" s="48">
        <f t="shared" si="2"/>
        <v>36</v>
      </c>
      <c r="AB20" s="49">
        <f t="shared" si="3"/>
        <v>819</v>
      </c>
      <c r="AC20" s="49">
        <f t="shared" si="3"/>
        <v>773.79</v>
      </c>
      <c r="AD20" s="50">
        <v>1703007</v>
      </c>
      <c r="AE20" s="51">
        <v>4353</v>
      </c>
      <c r="AF20" s="51">
        <v>0</v>
      </c>
      <c r="AG20" s="51">
        <v>18899</v>
      </c>
      <c r="AH20" s="51">
        <v>310173</v>
      </c>
      <c r="AI20" s="51">
        <v>131633</v>
      </c>
      <c r="AJ20" s="52">
        <f t="shared" si="4"/>
        <v>2168065</v>
      </c>
      <c r="AK20" s="53">
        <v>160999</v>
      </c>
      <c r="AL20" s="53">
        <v>0</v>
      </c>
      <c r="AM20" s="54">
        <f t="shared" si="5"/>
        <v>160999</v>
      </c>
      <c r="AN20" s="55">
        <f t="shared" si="6"/>
        <v>2329064</v>
      </c>
      <c r="AO20" s="58"/>
    </row>
    <row r="21" spans="1:41" ht="60">
      <c r="A21" s="44" t="s">
        <v>57</v>
      </c>
      <c r="B21" s="44" t="s">
        <v>43</v>
      </c>
      <c r="C21" s="44" t="s">
        <v>34</v>
      </c>
      <c r="D21" s="46">
        <v>4</v>
      </c>
      <c r="E21" s="46">
        <v>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85</v>
      </c>
      <c r="O21" s="46">
        <v>85</v>
      </c>
      <c r="P21" s="47">
        <f t="shared" si="0"/>
        <v>89</v>
      </c>
      <c r="Q21" s="47">
        <f t="shared" si="0"/>
        <v>89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8">
        <f t="shared" si="1"/>
        <v>0</v>
      </c>
      <c r="AA21" s="48">
        <f t="shared" si="2"/>
        <v>0</v>
      </c>
      <c r="AB21" s="49">
        <f t="shared" si="3"/>
        <v>89</v>
      </c>
      <c r="AC21" s="49">
        <f t="shared" si="3"/>
        <v>89</v>
      </c>
      <c r="AD21" s="50">
        <f>231163.18+1581.37</f>
        <v>232744.55</v>
      </c>
      <c r="AE21" s="51">
        <f>518</f>
        <v>518</v>
      </c>
      <c r="AF21" s="51">
        <v>3000</v>
      </c>
      <c r="AG21" s="51">
        <v>0</v>
      </c>
      <c r="AH21" s="51">
        <f>6623.81+20761.96</f>
        <v>27385.77</v>
      </c>
      <c r="AI21" s="51">
        <f>10291.31+11575.12</f>
        <v>21866.43</v>
      </c>
      <c r="AJ21" s="52">
        <f t="shared" si="4"/>
        <v>285514.75</v>
      </c>
      <c r="AK21" s="53">
        <v>0</v>
      </c>
      <c r="AL21" s="53">
        <v>0</v>
      </c>
      <c r="AM21" s="54">
        <f t="shared" si="5"/>
        <v>0</v>
      </c>
      <c r="AN21" s="55">
        <f t="shared" si="6"/>
        <v>285514.75</v>
      </c>
      <c r="AO21" s="58" t="s">
        <v>58</v>
      </c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N2:O2"/>
    <mergeCell ref="AG2:AG3"/>
    <mergeCell ref="AH2:AH3"/>
    <mergeCell ref="R2:S2"/>
    <mergeCell ref="AD2:AD3"/>
    <mergeCell ref="AE2:AE3"/>
    <mergeCell ref="AF2:AF3"/>
    <mergeCell ref="T2:U2"/>
    <mergeCell ref="Z2:AA2"/>
    <mergeCell ref="AB1:AC2"/>
    <mergeCell ref="R1:AA1"/>
    <mergeCell ref="AJ2:AJ3"/>
  </mergeCells>
  <conditionalFormatting sqref="B22:B100">
    <cfRule type="expression" priority="293" dxfId="0">
      <formula>AND(NOT(ISBLANK($A22)),ISBLANK(B22))</formula>
    </cfRule>
  </conditionalFormatting>
  <conditionalFormatting sqref="C22:C100">
    <cfRule type="expression" priority="292" dxfId="0">
      <formula>AND(NOT(ISBLANK(A22)),ISBLANK(C22))</formula>
    </cfRule>
  </conditionalFormatting>
  <conditionalFormatting sqref="D22:D100">
    <cfRule type="expression" priority="291" dxfId="0">
      <formula>AND(NOT(ISBLANK(E22)),ISBLANK(D22))</formula>
    </cfRule>
  </conditionalFormatting>
  <conditionalFormatting sqref="E22:E100">
    <cfRule type="expression" priority="290" dxfId="0">
      <formula>AND(NOT(ISBLANK(D22)),ISBLANK(E22))</formula>
    </cfRule>
  </conditionalFormatting>
  <conditionalFormatting sqref="F22:F100">
    <cfRule type="expression" priority="289" dxfId="0">
      <formula>AND(NOT(ISBLANK(G22)),ISBLANK(F22))</formula>
    </cfRule>
  </conditionalFormatting>
  <conditionalFormatting sqref="G22:G100">
    <cfRule type="expression" priority="288" dxfId="0">
      <formula>AND(NOT(ISBLANK(F22)),ISBLANK(G22))</formula>
    </cfRule>
  </conditionalFormatting>
  <conditionalFormatting sqref="H22:H100">
    <cfRule type="expression" priority="287" dxfId="0">
      <formula>AND(NOT(ISBLANK(I22)),ISBLANK(H22))</formula>
    </cfRule>
  </conditionalFormatting>
  <conditionalFormatting sqref="I22:I100">
    <cfRule type="expression" priority="286" dxfId="0">
      <formula>AND(NOT(ISBLANK(H22)),ISBLANK(I22))</formula>
    </cfRule>
  </conditionalFormatting>
  <conditionalFormatting sqref="J22:J100">
    <cfRule type="expression" priority="285" dxfId="0">
      <formula>AND(NOT(ISBLANK(K22)),ISBLANK(J22))</formula>
    </cfRule>
  </conditionalFormatting>
  <conditionalFormatting sqref="K22:K100">
    <cfRule type="expression" priority="284" dxfId="0">
      <formula>AND(NOT(ISBLANK(J22)),ISBLANK(K22))</formula>
    </cfRule>
  </conditionalFormatting>
  <conditionalFormatting sqref="L22:L100">
    <cfRule type="expression" priority="283" dxfId="0">
      <formula>AND(NOT(ISBLANK(M22)),ISBLANK(L22))</formula>
    </cfRule>
  </conditionalFormatting>
  <conditionalFormatting sqref="M22:M100">
    <cfRule type="expression" priority="282" dxfId="0">
      <formula>AND(NOT(ISBLANK(L22)),ISBLANK(M22))</formula>
    </cfRule>
  </conditionalFormatting>
  <conditionalFormatting sqref="N22:N100">
    <cfRule type="expression" priority="281" dxfId="0">
      <formula>AND(NOT(ISBLANK(O22)),ISBLANK(N22))</formula>
    </cfRule>
  </conditionalFormatting>
  <conditionalFormatting sqref="O22:O100">
    <cfRule type="expression" priority="280" dxfId="0">
      <formula>AND(NOT(ISBLANK(N22)),ISBLANK(O22))</formula>
    </cfRule>
  </conditionalFormatting>
  <conditionalFormatting sqref="R22:R100">
    <cfRule type="expression" priority="279" dxfId="0">
      <formula>AND(NOT(ISBLANK(S22)),ISBLANK(R22))</formula>
    </cfRule>
  </conditionalFormatting>
  <conditionalFormatting sqref="S22:S100">
    <cfRule type="expression" priority="278" dxfId="0">
      <formula>AND(NOT(ISBLANK(R22)),ISBLANK(S22))</formula>
    </cfRule>
  </conditionalFormatting>
  <conditionalFormatting sqref="T22:T100">
    <cfRule type="expression" priority="277" dxfId="0">
      <formula>AND(NOT(ISBLANK(U22)),ISBLANK(T22))</formula>
    </cfRule>
  </conditionalFormatting>
  <conditionalFormatting sqref="U22:U100">
    <cfRule type="expression" priority="276" dxfId="0">
      <formula>AND(NOT(ISBLANK(T22)),ISBLANK(U22))</formula>
    </cfRule>
  </conditionalFormatting>
  <conditionalFormatting sqref="V22:V100">
    <cfRule type="expression" priority="275" dxfId="0">
      <formula>AND(NOT(ISBLANK(W22)),ISBLANK(V22))</formula>
    </cfRule>
  </conditionalFormatting>
  <conditionalFormatting sqref="W22:W100">
    <cfRule type="expression" priority="274" dxfId="0">
      <formula>AND(NOT(ISBLANK(V22)),ISBLANK(W22))</formula>
    </cfRule>
  </conditionalFormatting>
  <conditionalFormatting sqref="X22:X100">
    <cfRule type="expression" priority="273" dxfId="0">
      <formula>AND(NOT(ISBLANK(Y22)),ISBLANK(X22))</formula>
    </cfRule>
  </conditionalFormatting>
  <conditionalFormatting sqref="Y22:Y100">
    <cfRule type="expression" priority="272" dxfId="0">
      <formula>AND(NOT(ISBLANK(X22)),ISBLANK(Y22))</formula>
    </cfRule>
  </conditionalFormatting>
  <conditionalFormatting sqref="B4:B21">
    <cfRule type="expression" priority="271" dxfId="0">
      <formula>AND(NOT(ISBLANK($A4)),ISBLANK(B4))</formula>
    </cfRule>
  </conditionalFormatting>
  <conditionalFormatting sqref="C4:C21">
    <cfRule type="expression" priority="270" dxfId="0">
      <formula>AND(NOT(ISBLANK(A4)),ISBLANK(C4))</formula>
    </cfRule>
  </conditionalFormatting>
  <conditionalFormatting sqref="D4:D5 D10 D19 D14 D12 F12 H12 J12 L12 N12 R12 T12 V12 X12">
    <cfRule type="expression" priority="269" dxfId="0">
      <formula>AND(NOT(ISBLANK(E4)),ISBLANK(D4))</formula>
    </cfRule>
  </conditionalFormatting>
  <conditionalFormatting sqref="E4:E5 E10 E19 E14 E12 G12 I12 K12 M12 O12 S12 U12 W12 Y12">
    <cfRule type="expression" priority="268" dxfId="0">
      <formula>AND(NOT(ISBLANK(D4)),ISBLANK(E4))</formula>
    </cfRule>
  </conditionalFormatting>
  <conditionalFormatting sqref="F4:F5 F10 F19 F14">
    <cfRule type="expression" priority="267" dxfId="0">
      <formula>AND(NOT(ISBLANK(G4)),ISBLANK(F4))</formula>
    </cfRule>
  </conditionalFormatting>
  <conditionalFormatting sqref="G4:G5 G10 G19 G14">
    <cfRule type="expression" priority="266" dxfId="0">
      <formula>AND(NOT(ISBLANK(F4)),ISBLANK(G4))</formula>
    </cfRule>
  </conditionalFormatting>
  <conditionalFormatting sqref="H4:H5 H10 H19 H14">
    <cfRule type="expression" priority="265" dxfId="0">
      <formula>AND(NOT(ISBLANK(I4)),ISBLANK(H4))</formula>
    </cfRule>
  </conditionalFormatting>
  <conditionalFormatting sqref="I4:I5 I10 I19 I14">
    <cfRule type="expression" priority="264" dxfId="0">
      <formula>AND(NOT(ISBLANK(H4)),ISBLANK(I4))</formula>
    </cfRule>
  </conditionalFormatting>
  <conditionalFormatting sqref="J4:J5 J10 J19 J14">
    <cfRule type="expression" priority="263" dxfId="0">
      <formula>AND(NOT(ISBLANK(K4)),ISBLANK(J4))</formula>
    </cfRule>
  </conditionalFormatting>
  <conditionalFormatting sqref="K4:K5 K10 K19 K14">
    <cfRule type="expression" priority="262" dxfId="0">
      <formula>AND(NOT(ISBLANK(J4)),ISBLANK(K4))</formula>
    </cfRule>
  </conditionalFormatting>
  <conditionalFormatting sqref="L4:L5 L10 L19 L14">
    <cfRule type="expression" priority="261" dxfId="0">
      <formula>AND(NOT(ISBLANK(M4)),ISBLANK(L4))</formula>
    </cfRule>
  </conditionalFormatting>
  <conditionalFormatting sqref="M4:M5 M10 M19 M14">
    <cfRule type="expression" priority="260" dxfId="0">
      <formula>AND(NOT(ISBLANK(L4)),ISBLANK(M4))</formula>
    </cfRule>
  </conditionalFormatting>
  <conditionalFormatting sqref="N4:N5 N10 N19 N14">
    <cfRule type="expression" priority="259" dxfId="0">
      <formula>AND(NOT(ISBLANK(O4)),ISBLANK(N4))</formula>
    </cfRule>
  </conditionalFormatting>
  <conditionalFormatting sqref="O4:O5 O10 O19 O14">
    <cfRule type="expression" priority="258" dxfId="0">
      <formula>AND(NOT(ISBLANK(N4)),ISBLANK(O4))</formula>
    </cfRule>
  </conditionalFormatting>
  <conditionalFormatting sqref="R4:R5 R10 R18:R19 R21 R14">
    <cfRule type="expression" priority="257" dxfId="0">
      <formula>AND(NOT(ISBLANK(S4)),ISBLANK(R4))</formula>
    </cfRule>
  </conditionalFormatting>
  <conditionalFormatting sqref="S4:S5 S18:S19 S21 S14">
    <cfRule type="expression" priority="256" dxfId="0">
      <formula>AND(NOT(ISBLANK(R4)),ISBLANK(S4))</formula>
    </cfRule>
  </conditionalFormatting>
  <conditionalFormatting sqref="T4:T5 T18:T19 T21 T14">
    <cfRule type="expression" priority="255" dxfId="0">
      <formula>AND(NOT(ISBLANK(U4)),ISBLANK(T4))</formula>
    </cfRule>
  </conditionalFormatting>
  <conditionalFormatting sqref="U4:U5 U18:U19 U21 U14">
    <cfRule type="expression" priority="254" dxfId="0">
      <formula>AND(NOT(ISBLANK(T4)),ISBLANK(U4))</formula>
    </cfRule>
  </conditionalFormatting>
  <conditionalFormatting sqref="V4:V5 V18:V19 V21 V14">
    <cfRule type="expression" priority="253" dxfId="0">
      <formula>AND(NOT(ISBLANK(W4)),ISBLANK(V4))</formula>
    </cfRule>
  </conditionalFormatting>
  <conditionalFormatting sqref="W4:W5 W18:W19 W21 W14">
    <cfRule type="expression" priority="252" dxfId="0">
      <formula>AND(NOT(ISBLANK(V4)),ISBLANK(W4))</formula>
    </cfRule>
  </conditionalFormatting>
  <conditionalFormatting sqref="X4:X5 X18:X19 X21 X14">
    <cfRule type="expression" priority="251" dxfId="0">
      <formula>AND(NOT(ISBLANK(Y4)),ISBLANK(X4))</formula>
    </cfRule>
  </conditionalFormatting>
  <conditionalFormatting sqref="Y4:Y5 Y18:Y19 Y21 Y14">
    <cfRule type="expression" priority="250" dxfId="0">
      <formula>AND(NOT(ISBLANK(X4)),ISBLANK(Y4))</formula>
    </cfRule>
  </conditionalFormatting>
  <conditionalFormatting sqref="D11">
    <cfRule type="expression" priority="249" dxfId="0">
      <formula>AND(NOT(ISBLANK(E11)),ISBLANK(D11))</formula>
    </cfRule>
  </conditionalFormatting>
  <conditionalFormatting sqref="E11">
    <cfRule type="expression" priority="248" dxfId="0">
      <formula>AND(NOT(ISBLANK(D11)),ISBLANK(E11))</formula>
    </cfRule>
  </conditionalFormatting>
  <conditionalFormatting sqref="F11">
    <cfRule type="expression" priority="247" dxfId="0">
      <formula>AND(NOT(ISBLANK(G11)),ISBLANK(F11))</formula>
    </cfRule>
  </conditionalFormatting>
  <conditionalFormatting sqref="G11">
    <cfRule type="expression" priority="246" dxfId="0">
      <formula>AND(NOT(ISBLANK(F11)),ISBLANK(G11))</formula>
    </cfRule>
  </conditionalFormatting>
  <conditionalFormatting sqref="H11">
    <cfRule type="expression" priority="245" dxfId="0">
      <formula>AND(NOT(ISBLANK(I11)),ISBLANK(H11))</formula>
    </cfRule>
  </conditionalFormatting>
  <conditionalFormatting sqref="I11">
    <cfRule type="expression" priority="244" dxfId="0">
      <formula>AND(NOT(ISBLANK(H11)),ISBLANK(I11))</formula>
    </cfRule>
  </conditionalFormatting>
  <conditionalFormatting sqref="J11">
    <cfRule type="expression" priority="243" dxfId="0">
      <formula>AND(NOT(ISBLANK(K11)),ISBLANK(J11))</formula>
    </cfRule>
  </conditionalFormatting>
  <conditionalFormatting sqref="K11">
    <cfRule type="expression" priority="242" dxfId="0">
      <formula>AND(NOT(ISBLANK(J11)),ISBLANK(K11))</formula>
    </cfRule>
  </conditionalFormatting>
  <conditionalFormatting sqref="L11">
    <cfRule type="expression" priority="241" dxfId="0">
      <formula>AND(NOT(ISBLANK(M11)),ISBLANK(L11))</formula>
    </cfRule>
  </conditionalFormatting>
  <conditionalFormatting sqref="M11">
    <cfRule type="expression" priority="240" dxfId="0">
      <formula>AND(NOT(ISBLANK(L11)),ISBLANK(M11))</formula>
    </cfRule>
  </conditionalFormatting>
  <conditionalFormatting sqref="N11">
    <cfRule type="expression" priority="239" dxfId="0">
      <formula>AND(NOT(ISBLANK(O11)),ISBLANK(N11))</formula>
    </cfRule>
  </conditionalFormatting>
  <conditionalFormatting sqref="O11">
    <cfRule type="expression" priority="238" dxfId="0">
      <formula>AND(NOT(ISBLANK(N11)),ISBLANK(O11))</formula>
    </cfRule>
  </conditionalFormatting>
  <conditionalFormatting sqref="S10:Y10">
    <cfRule type="expression" priority="237" dxfId="0">
      <formula>AND(NOT(ISBLANK(T10)),ISBLANK(S10))</formula>
    </cfRule>
  </conditionalFormatting>
  <conditionalFormatting sqref="R11:Y11">
    <cfRule type="expression" priority="236" dxfId="0">
      <formula>AND(NOT(ISBLANK(S11)),ISBLANK(R11))</formula>
    </cfRule>
  </conditionalFormatting>
  <conditionalFormatting sqref="D6">
    <cfRule type="expression" priority="235" dxfId="0">
      <formula>AND(NOT(ISBLANK(E6)),ISBLANK(D6))</formula>
    </cfRule>
  </conditionalFormatting>
  <conditionalFormatting sqref="E6">
    <cfRule type="expression" priority="234" dxfId="0">
      <formula>AND(NOT(ISBLANK(D6)),ISBLANK(E6))</formula>
    </cfRule>
  </conditionalFormatting>
  <conditionalFormatting sqref="F6">
    <cfRule type="expression" priority="233" dxfId="0">
      <formula>AND(NOT(ISBLANK(G6)),ISBLANK(F6))</formula>
    </cfRule>
  </conditionalFormatting>
  <conditionalFormatting sqref="G6">
    <cfRule type="expression" priority="232" dxfId="0">
      <formula>AND(NOT(ISBLANK(F6)),ISBLANK(G6))</formula>
    </cfRule>
  </conditionalFormatting>
  <conditionalFormatting sqref="H6">
    <cfRule type="expression" priority="231" dxfId="0">
      <formula>AND(NOT(ISBLANK(I6)),ISBLANK(H6))</formula>
    </cfRule>
  </conditionalFormatting>
  <conditionalFormatting sqref="I6">
    <cfRule type="expression" priority="230" dxfId="0">
      <formula>AND(NOT(ISBLANK(H6)),ISBLANK(I6))</formula>
    </cfRule>
  </conditionalFormatting>
  <conditionalFormatting sqref="J6">
    <cfRule type="expression" priority="229" dxfId="0">
      <formula>AND(NOT(ISBLANK(K6)),ISBLANK(J6))</formula>
    </cfRule>
  </conditionalFormatting>
  <conditionalFormatting sqref="K6">
    <cfRule type="expression" priority="228" dxfId="0">
      <formula>AND(NOT(ISBLANK(J6)),ISBLANK(K6))</formula>
    </cfRule>
  </conditionalFormatting>
  <conditionalFormatting sqref="L6">
    <cfRule type="expression" priority="227" dxfId="0">
      <formula>AND(NOT(ISBLANK(M6)),ISBLANK(L6))</formula>
    </cfRule>
  </conditionalFormatting>
  <conditionalFormatting sqref="M6">
    <cfRule type="expression" priority="226" dxfId="0">
      <formula>AND(NOT(ISBLANK(L6)),ISBLANK(M6))</formula>
    </cfRule>
  </conditionalFormatting>
  <conditionalFormatting sqref="N6">
    <cfRule type="expression" priority="225" dxfId="0">
      <formula>AND(NOT(ISBLANK(O6)),ISBLANK(N6))</formula>
    </cfRule>
  </conditionalFormatting>
  <conditionalFormatting sqref="O6">
    <cfRule type="expression" priority="224" dxfId="0">
      <formula>AND(NOT(ISBLANK(N6)),ISBLANK(O6))</formula>
    </cfRule>
  </conditionalFormatting>
  <conditionalFormatting sqref="R6">
    <cfRule type="expression" priority="223" dxfId="0">
      <formula>AND(NOT(ISBLANK(S6)),ISBLANK(R6))</formula>
    </cfRule>
  </conditionalFormatting>
  <conditionalFormatting sqref="S6">
    <cfRule type="expression" priority="222" dxfId="0">
      <formula>AND(NOT(ISBLANK(R6)),ISBLANK(S6))</formula>
    </cfRule>
  </conditionalFormatting>
  <conditionalFormatting sqref="T6">
    <cfRule type="expression" priority="221" dxfId="0">
      <formula>AND(NOT(ISBLANK(U6)),ISBLANK(T6))</formula>
    </cfRule>
  </conditionalFormatting>
  <conditionalFormatting sqref="U6">
    <cfRule type="expression" priority="220" dxfId="0">
      <formula>AND(NOT(ISBLANK(T6)),ISBLANK(U6))</formula>
    </cfRule>
  </conditionalFormatting>
  <conditionalFormatting sqref="V6">
    <cfRule type="expression" priority="219" dxfId="0">
      <formula>AND(NOT(ISBLANK(W6)),ISBLANK(V6))</formula>
    </cfRule>
  </conditionalFormatting>
  <conditionalFormatting sqref="W6">
    <cfRule type="expression" priority="218" dxfId="0">
      <formula>AND(NOT(ISBLANK(V6)),ISBLANK(W6))</formula>
    </cfRule>
  </conditionalFormatting>
  <conditionalFormatting sqref="X6">
    <cfRule type="expression" priority="217" dxfId="0">
      <formula>AND(NOT(ISBLANK(Y6)),ISBLANK(X6))</formula>
    </cfRule>
  </conditionalFormatting>
  <conditionalFormatting sqref="Y6">
    <cfRule type="expression" priority="216" dxfId="0">
      <formula>AND(NOT(ISBLANK(X6)),ISBLANK(Y6))</formula>
    </cfRule>
  </conditionalFormatting>
  <conditionalFormatting sqref="D7 F7 H7 J7 L7 N7">
    <cfRule type="expression" priority="215" dxfId="0">
      <formula>AND(NOT(ISBLANK(E7)),ISBLANK(D7))</formula>
    </cfRule>
  </conditionalFormatting>
  <conditionalFormatting sqref="E7 G7 I7 K7 M7 O7">
    <cfRule type="expression" priority="214" dxfId="0">
      <formula>AND(NOT(ISBLANK(D7)),ISBLANK(E7))</formula>
    </cfRule>
  </conditionalFormatting>
  <conditionalFormatting sqref="X7">
    <cfRule type="expression" priority="213" dxfId="0">
      <formula>AND(NOT(ISBLANK(Y7)),ISBLANK(X7))</formula>
    </cfRule>
  </conditionalFormatting>
  <conditionalFormatting sqref="Y7">
    <cfRule type="expression" priority="212" dxfId="0">
      <formula>AND(NOT(ISBLANK(X7)),ISBLANK(Y7))</formula>
    </cfRule>
  </conditionalFormatting>
  <conditionalFormatting sqref="X7">
    <cfRule type="expression" priority="211" dxfId="0">
      <formula>AND(NOT(ISBLANK(Y7)),ISBLANK(X7))</formula>
    </cfRule>
  </conditionalFormatting>
  <conditionalFormatting sqref="Y7">
    <cfRule type="expression" priority="210" dxfId="0">
      <formula>AND(NOT(ISBLANK(X7)),ISBLANK(Y7))</formula>
    </cfRule>
  </conditionalFormatting>
  <conditionalFormatting sqref="X7">
    <cfRule type="expression" priority="209" dxfId="0">
      <formula>AND(NOT(ISBLANK(Y7)),ISBLANK(X7))</formula>
    </cfRule>
  </conditionalFormatting>
  <conditionalFormatting sqref="Y7">
    <cfRule type="expression" priority="208" dxfId="0">
      <formula>AND(NOT(ISBLANK(X7)),ISBLANK(Y7))</formula>
    </cfRule>
  </conditionalFormatting>
  <conditionalFormatting sqref="X7">
    <cfRule type="expression" priority="207" dxfId="0">
      <formula>AND(NOT(ISBLANK(Y7)),ISBLANK(X7))</formula>
    </cfRule>
  </conditionalFormatting>
  <conditionalFormatting sqref="Y7">
    <cfRule type="expression" priority="206" dxfId="0">
      <formula>AND(NOT(ISBLANK(X7)),ISBLANK(Y7))</formula>
    </cfRule>
  </conditionalFormatting>
  <conditionalFormatting sqref="X7">
    <cfRule type="expression" priority="205" dxfId="0">
      <formula>AND(NOT(ISBLANK(Y7)),ISBLANK(X7))</formula>
    </cfRule>
  </conditionalFormatting>
  <conditionalFormatting sqref="Y7">
    <cfRule type="expression" priority="204" dxfId="0">
      <formula>AND(NOT(ISBLANK(X7)),ISBLANK(Y7))</formula>
    </cfRule>
  </conditionalFormatting>
  <conditionalFormatting sqref="X7">
    <cfRule type="expression" priority="203" dxfId="0">
      <formula>AND(NOT(ISBLANK(Y7)),ISBLANK(X7))</formula>
    </cfRule>
  </conditionalFormatting>
  <conditionalFormatting sqref="Y7">
    <cfRule type="expression" priority="202" dxfId="0">
      <formula>AND(NOT(ISBLANK(X7)),ISBLANK(Y7))</formula>
    </cfRule>
  </conditionalFormatting>
  <conditionalFormatting sqref="R7 T7 V7">
    <cfRule type="expression" priority="201" dxfId="0">
      <formula>AND(NOT(ISBLANK(S7)),ISBLANK(R7))</formula>
    </cfRule>
  </conditionalFormatting>
  <conditionalFormatting sqref="S7 U7 W7">
    <cfRule type="expression" priority="200" dxfId="0">
      <formula>AND(NOT(ISBLANK(R7)),ISBLANK(S7))</formula>
    </cfRule>
  </conditionalFormatting>
  <conditionalFormatting sqref="D15">
    <cfRule type="expression" priority="199" dxfId="0">
      <formula>AND(NOT(ISBLANK(E15)),ISBLANK(D15))</formula>
    </cfRule>
  </conditionalFormatting>
  <conditionalFormatting sqref="E15">
    <cfRule type="expression" priority="198" dxfId="0">
      <formula>AND(NOT(ISBLANK(D15)),ISBLANK(E15))</formula>
    </cfRule>
  </conditionalFormatting>
  <conditionalFormatting sqref="F15">
    <cfRule type="expression" priority="197" dxfId="0">
      <formula>AND(NOT(ISBLANK(G15)),ISBLANK(F15))</formula>
    </cfRule>
  </conditionalFormatting>
  <conditionalFormatting sqref="G15">
    <cfRule type="expression" priority="196" dxfId="0">
      <formula>AND(NOT(ISBLANK(F15)),ISBLANK(G15))</formula>
    </cfRule>
  </conditionalFormatting>
  <conditionalFormatting sqref="H15">
    <cfRule type="expression" priority="195" dxfId="0">
      <formula>AND(NOT(ISBLANK(I15)),ISBLANK(H15))</formula>
    </cfRule>
  </conditionalFormatting>
  <conditionalFormatting sqref="I15">
    <cfRule type="expression" priority="194" dxfId="0">
      <formula>AND(NOT(ISBLANK(H15)),ISBLANK(I15))</formula>
    </cfRule>
  </conditionalFormatting>
  <conditionalFormatting sqref="J15">
    <cfRule type="expression" priority="193" dxfId="0">
      <formula>AND(NOT(ISBLANK(K15)),ISBLANK(J15))</formula>
    </cfRule>
  </conditionalFormatting>
  <conditionalFormatting sqref="K15">
    <cfRule type="expression" priority="192" dxfId="0">
      <formula>AND(NOT(ISBLANK(J15)),ISBLANK(K15))</formula>
    </cfRule>
  </conditionalFormatting>
  <conditionalFormatting sqref="L15">
    <cfRule type="expression" priority="191" dxfId="0">
      <formula>AND(NOT(ISBLANK(M15)),ISBLANK(L15))</formula>
    </cfRule>
  </conditionalFormatting>
  <conditionalFormatting sqref="M15">
    <cfRule type="expression" priority="190" dxfId="0">
      <formula>AND(NOT(ISBLANK(L15)),ISBLANK(M15))</formula>
    </cfRule>
  </conditionalFormatting>
  <conditionalFormatting sqref="N15">
    <cfRule type="expression" priority="189" dxfId="0">
      <formula>AND(NOT(ISBLANK(O15)),ISBLANK(N15))</formula>
    </cfRule>
  </conditionalFormatting>
  <conditionalFormatting sqref="O15">
    <cfRule type="expression" priority="188" dxfId="0">
      <formula>AND(NOT(ISBLANK(N15)),ISBLANK(O15))</formula>
    </cfRule>
  </conditionalFormatting>
  <conditionalFormatting sqref="R15">
    <cfRule type="expression" priority="187" dxfId="0">
      <formula>AND(NOT(ISBLANK(S15)),ISBLANK(R15))</formula>
    </cfRule>
  </conditionalFormatting>
  <conditionalFormatting sqref="S15">
    <cfRule type="expression" priority="186" dxfId="0">
      <formula>AND(NOT(ISBLANK(R15)),ISBLANK(S15))</formula>
    </cfRule>
  </conditionalFormatting>
  <conditionalFormatting sqref="T15">
    <cfRule type="expression" priority="185" dxfId="0">
      <formula>AND(NOT(ISBLANK(U15)),ISBLANK(T15))</formula>
    </cfRule>
  </conditionalFormatting>
  <conditionalFormatting sqref="U15">
    <cfRule type="expression" priority="184" dxfId="0">
      <formula>AND(NOT(ISBLANK(T15)),ISBLANK(U15))</formula>
    </cfRule>
  </conditionalFormatting>
  <conditionalFormatting sqref="V15">
    <cfRule type="expression" priority="183" dxfId="0">
      <formula>AND(NOT(ISBLANK(W15)),ISBLANK(V15))</formula>
    </cfRule>
  </conditionalFormatting>
  <conditionalFormatting sqref="W15">
    <cfRule type="expression" priority="182" dxfId="0">
      <formula>AND(NOT(ISBLANK(V15)),ISBLANK(W15))</formula>
    </cfRule>
  </conditionalFormatting>
  <conditionalFormatting sqref="X15">
    <cfRule type="expression" priority="181" dxfId="0">
      <formula>AND(NOT(ISBLANK(Y15)),ISBLANK(X15))</formula>
    </cfRule>
  </conditionalFormatting>
  <conditionalFormatting sqref="Y15">
    <cfRule type="expression" priority="180" dxfId="0">
      <formula>AND(NOT(ISBLANK(X15)),ISBLANK(Y15))</formula>
    </cfRule>
  </conditionalFormatting>
  <conditionalFormatting sqref="D16">
    <cfRule type="expression" priority="179" dxfId="0">
      <formula>AND(NOT(ISBLANK(E16)),ISBLANK(D16))</formula>
    </cfRule>
  </conditionalFormatting>
  <conditionalFormatting sqref="E16">
    <cfRule type="expression" priority="178" dxfId="0">
      <formula>AND(NOT(ISBLANK(D16)),ISBLANK(E16))</formula>
    </cfRule>
  </conditionalFormatting>
  <conditionalFormatting sqref="F16">
    <cfRule type="expression" priority="177" dxfId="0">
      <formula>AND(NOT(ISBLANK(G16)),ISBLANK(F16))</formula>
    </cfRule>
  </conditionalFormatting>
  <conditionalFormatting sqref="G16">
    <cfRule type="expression" priority="176" dxfId="0">
      <formula>AND(NOT(ISBLANK(F16)),ISBLANK(G16))</formula>
    </cfRule>
  </conditionalFormatting>
  <conditionalFormatting sqref="H16">
    <cfRule type="expression" priority="175" dxfId="0">
      <formula>AND(NOT(ISBLANK(I16)),ISBLANK(H16))</formula>
    </cfRule>
  </conditionalFormatting>
  <conditionalFormatting sqref="I16">
    <cfRule type="expression" priority="174" dxfId="0">
      <formula>AND(NOT(ISBLANK(H16)),ISBLANK(I16))</formula>
    </cfRule>
  </conditionalFormatting>
  <conditionalFormatting sqref="J16">
    <cfRule type="expression" priority="173" dxfId="0">
      <formula>AND(NOT(ISBLANK(K16)),ISBLANK(J16))</formula>
    </cfRule>
  </conditionalFormatting>
  <conditionalFormatting sqref="K16">
    <cfRule type="expression" priority="172" dxfId="0">
      <formula>AND(NOT(ISBLANK(J16)),ISBLANK(K16))</formula>
    </cfRule>
  </conditionalFormatting>
  <conditionalFormatting sqref="L16">
    <cfRule type="expression" priority="171" dxfId="0">
      <formula>AND(NOT(ISBLANK(M16)),ISBLANK(L16))</formula>
    </cfRule>
  </conditionalFormatting>
  <conditionalFormatting sqref="M16">
    <cfRule type="expression" priority="170" dxfId="0">
      <formula>AND(NOT(ISBLANK(L16)),ISBLANK(M16))</formula>
    </cfRule>
  </conditionalFormatting>
  <conditionalFormatting sqref="N16">
    <cfRule type="expression" priority="169" dxfId="0">
      <formula>AND(NOT(ISBLANK(O16)),ISBLANK(N16))</formula>
    </cfRule>
  </conditionalFormatting>
  <conditionalFormatting sqref="O16">
    <cfRule type="expression" priority="168" dxfId="0">
      <formula>AND(NOT(ISBLANK(N16)),ISBLANK(O16))</formula>
    </cfRule>
  </conditionalFormatting>
  <conditionalFormatting sqref="R16">
    <cfRule type="expression" priority="167" dxfId="0">
      <formula>AND(NOT(ISBLANK(S16)),ISBLANK(R16))</formula>
    </cfRule>
  </conditionalFormatting>
  <conditionalFormatting sqref="S16">
    <cfRule type="expression" priority="166" dxfId="0">
      <formula>AND(NOT(ISBLANK(R16)),ISBLANK(S16))</formula>
    </cfRule>
  </conditionalFormatting>
  <conditionalFormatting sqref="T16">
    <cfRule type="expression" priority="165" dxfId="0">
      <formula>AND(NOT(ISBLANK(U16)),ISBLANK(T16))</formula>
    </cfRule>
  </conditionalFormatting>
  <conditionalFormatting sqref="U16">
    <cfRule type="expression" priority="164" dxfId="0">
      <formula>AND(NOT(ISBLANK(T16)),ISBLANK(U16))</formula>
    </cfRule>
  </conditionalFormatting>
  <conditionalFormatting sqref="V16">
    <cfRule type="expression" priority="163" dxfId="0">
      <formula>AND(NOT(ISBLANK(W16)),ISBLANK(V16))</formula>
    </cfRule>
  </conditionalFormatting>
  <conditionalFormatting sqref="W16">
    <cfRule type="expression" priority="162" dxfId="0">
      <formula>AND(NOT(ISBLANK(V16)),ISBLANK(W16))</formula>
    </cfRule>
  </conditionalFormatting>
  <conditionalFormatting sqref="X16">
    <cfRule type="expression" priority="161" dxfId="0">
      <formula>AND(NOT(ISBLANK(Y16)),ISBLANK(X16))</formula>
    </cfRule>
  </conditionalFormatting>
  <conditionalFormatting sqref="Y16">
    <cfRule type="expression" priority="160" dxfId="0">
      <formula>AND(NOT(ISBLANK(X16)),ISBLANK(Y16))</formula>
    </cfRule>
  </conditionalFormatting>
  <conditionalFormatting sqref="D17">
    <cfRule type="expression" priority="159" dxfId="0">
      <formula>AND(NOT(ISBLANK(E17)),ISBLANK(D17))</formula>
    </cfRule>
  </conditionalFormatting>
  <conditionalFormatting sqref="E17">
    <cfRule type="expression" priority="158" dxfId="0">
      <formula>AND(NOT(ISBLANK(D17)),ISBLANK(E17))</formula>
    </cfRule>
  </conditionalFormatting>
  <conditionalFormatting sqref="F17">
    <cfRule type="expression" priority="157" dxfId="0">
      <formula>AND(NOT(ISBLANK(G17)),ISBLANK(F17))</formula>
    </cfRule>
  </conditionalFormatting>
  <conditionalFormatting sqref="G17">
    <cfRule type="expression" priority="156" dxfId="0">
      <formula>AND(NOT(ISBLANK(F17)),ISBLANK(G17))</formula>
    </cfRule>
  </conditionalFormatting>
  <conditionalFormatting sqref="H17">
    <cfRule type="expression" priority="155" dxfId="0">
      <formula>AND(NOT(ISBLANK(I17)),ISBLANK(H17))</formula>
    </cfRule>
  </conditionalFormatting>
  <conditionalFormatting sqref="I17">
    <cfRule type="expression" priority="154" dxfId="0">
      <formula>AND(NOT(ISBLANK(H17)),ISBLANK(I17))</formula>
    </cfRule>
  </conditionalFormatting>
  <conditionalFormatting sqref="J17">
    <cfRule type="expression" priority="153" dxfId="0">
      <formula>AND(NOT(ISBLANK(K17)),ISBLANK(J17))</formula>
    </cfRule>
  </conditionalFormatting>
  <conditionalFormatting sqref="K17">
    <cfRule type="expression" priority="152" dxfId="0">
      <formula>AND(NOT(ISBLANK(J17)),ISBLANK(K17))</formula>
    </cfRule>
  </conditionalFormatting>
  <conditionalFormatting sqref="L17">
    <cfRule type="expression" priority="151" dxfId="0">
      <formula>AND(NOT(ISBLANK(M17)),ISBLANK(L17))</formula>
    </cfRule>
  </conditionalFormatting>
  <conditionalFormatting sqref="M17">
    <cfRule type="expression" priority="150" dxfId="0">
      <formula>AND(NOT(ISBLANK(L17)),ISBLANK(M17))</formula>
    </cfRule>
  </conditionalFormatting>
  <conditionalFormatting sqref="N17">
    <cfRule type="expression" priority="149" dxfId="0">
      <formula>AND(NOT(ISBLANK(O17)),ISBLANK(N17))</formula>
    </cfRule>
  </conditionalFormatting>
  <conditionalFormatting sqref="O17">
    <cfRule type="expression" priority="148" dxfId="0">
      <formula>AND(NOT(ISBLANK(N17)),ISBLANK(O17))</formula>
    </cfRule>
  </conditionalFormatting>
  <conditionalFormatting sqref="R17">
    <cfRule type="expression" priority="147" dxfId="0">
      <formula>AND(NOT(ISBLANK(S17)),ISBLANK(R17))</formula>
    </cfRule>
  </conditionalFormatting>
  <conditionalFormatting sqref="S17">
    <cfRule type="expression" priority="146" dxfId="0">
      <formula>AND(NOT(ISBLANK(R17)),ISBLANK(S17))</formula>
    </cfRule>
  </conditionalFormatting>
  <conditionalFormatting sqref="T17">
    <cfRule type="expression" priority="145" dxfId="0">
      <formula>AND(NOT(ISBLANK(U17)),ISBLANK(T17))</formula>
    </cfRule>
  </conditionalFormatting>
  <conditionalFormatting sqref="U17">
    <cfRule type="expression" priority="144" dxfId="0">
      <formula>AND(NOT(ISBLANK(T17)),ISBLANK(U17))</formula>
    </cfRule>
  </conditionalFormatting>
  <conditionalFormatting sqref="V17">
    <cfRule type="expression" priority="143" dxfId="0">
      <formula>AND(NOT(ISBLANK(W17)),ISBLANK(V17))</formula>
    </cfRule>
  </conditionalFormatting>
  <conditionalFormatting sqref="W17">
    <cfRule type="expression" priority="142" dxfId="0">
      <formula>AND(NOT(ISBLANK(V17)),ISBLANK(W17))</formula>
    </cfRule>
  </conditionalFormatting>
  <conditionalFormatting sqref="X17">
    <cfRule type="expression" priority="141" dxfId="0">
      <formula>AND(NOT(ISBLANK(Y17)),ISBLANK(X17))</formula>
    </cfRule>
  </conditionalFormatting>
  <conditionalFormatting sqref="Y17">
    <cfRule type="expression" priority="140" dxfId="0">
      <formula>AND(NOT(ISBLANK(X17)),ISBLANK(Y17))</formula>
    </cfRule>
  </conditionalFormatting>
  <conditionalFormatting sqref="D18">
    <cfRule type="expression" priority="139" dxfId="0">
      <formula>AND(NOT(ISBLANK(E18)),ISBLANK(D18))</formula>
    </cfRule>
  </conditionalFormatting>
  <conditionalFormatting sqref="E18">
    <cfRule type="expression" priority="138" dxfId="0">
      <formula>AND(NOT(ISBLANK(D18)),ISBLANK(E18))</formula>
    </cfRule>
  </conditionalFormatting>
  <conditionalFormatting sqref="F18">
    <cfRule type="expression" priority="137" dxfId="0">
      <formula>AND(NOT(ISBLANK(G18)),ISBLANK(F18))</formula>
    </cfRule>
  </conditionalFormatting>
  <conditionalFormatting sqref="G18">
    <cfRule type="expression" priority="136" dxfId="0">
      <formula>AND(NOT(ISBLANK(F18)),ISBLANK(G18))</formula>
    </cfRule>
  </conditionalFormatting>
  <conditionalFormatting sqref="H18">
    <cfRule type="expression" priority="135" dxfId="0">
      <formula>AND(NOT(ISBLANK(I18)),ISBLANK(H18))</formula>
    </cfRule>
  </conditionalFormatting>
  <conditionalFormatting sqref="I18">
    <cfRule type="expression" priority="134" dxfId="0">
      <formula>AND(NOT(ISBLANK(H18)),ISBLANK(I18))</formula>
    </cfRule>
  </conditionalFormatting>
  <conditionalFormatting sqref="J18">
    <cfRule type="expression" priority="133" dxfId="0">
      <formula>AND(NOT(ISBLANK(K18)),ISBLANK(J18))</formula>
    </cfRule>
  </conditionalFormatting>
  <conditionalFormatting sqref="K18">
    <cfRule type="expression" priority="132" dxfId="0">
      <formula>AND(NOT(ISBLANK(J18)),ISBLANK(K18))</formula>
    </cfRule>
  </conditionalFormatting>
  <conditionalFormatting sqref="L18">
    <cfRule type="expression" priority="131" dxfId="0">
      <formula>AND(NOT(ISBLANK(M18)),ISBLANK(L18))</formula>
    </cfRule>
  </conditionalFormatting>
  <conditionalFormatting sqref="M18">
    <cfRule type="expression" priority="130" dxfId="0">
      <formula>AND(NOT(ISBLANK(L18)),ISBLANK(M18))</formula>
    </cfRule>
  </conditionalFormatting>
  <conditionalFormatting sqref="N18">
    <cfRule type="expression" priority="129" dxfId="0">
      <formula>AND(NOT(ISBLANK(O18)),ISBLANK(N18))</formula>
    </cfRule>
  </conditionalFormatting>
  <conditionalFormatting sqref="O18">
    <cfRule type="expression" priority="128" dxfId="0">
      <formula>AND(NOT(ISBLANK(N18)),ISBLANK(O18))</formula>
    </cfRule>
  </conditionalFormatting>
  <conditionalFormatting sqref="D20 F20 H20 J20 L20 N20">
    <cfRule type="expression" priority="127" dxfId="0">
      <formula>AND(NOT(ISBLANK(E20)),ISBLANK(D20))</formula>
    </cfRule>
  </conditionalFormatting>
  <conditionalFormatting sqref="E20 G20 I20 K20 M20 O20">
    <cfRule type="expression" priority="126" dxfId="0">
      <formula>AND(NOT(ISBLANK(D20)),ISBLANK(E20))</formula>
    </cfRule>
  </conditionalFormatting>
  <conditionalFormatting sqref="D20">
    <cfRule type="expression" priority="125" dxfId="0">
      <formula>AND(NOT(ISBLANK(E20)),ISBLANK(D20))</formula>
    </cfRule>
  </conditionalFormatting>
  <conditionalFormatting sqref="E20">
    <cfRule type="expression" priority="124" dxfId="0">
      <formula>AND(NOT(ISBLANK(D20)),ISBLANK(E20))</formula>
    </cfRule>
  </conditionalFormatting>
  <conditionalFormatting sqref="F20">
    <cfRule type="expression" priority="123" dxfId="0">
      <formula>AND(NOT(ISBLANK(G20)),ISBLANK(F20))</formula>
    </cfRule>
  </conditionalFormatting>
  <conditionalFormatting sqref="G20">
    <cfRule type="expression" priority="122" dxfId="0">
      <formula>AND(NOT(ISBLANK(F20)),ISBLANK(G20))</formula>
    </cfRule>
  </conditionalFormatting>
  <conditionalFormatting sqref="H20">
    <cfRule type="expression" priority="121" dxfId="0">
      <formula>AND(NOT(ISBLANK(I20)),ISBLANK(H20))</formula>
    </cfRule>
  </conditionalFormatting>
  <conditionalFormatting sqref="I20">
    <cfRule type="expression" priority="120" dxfId="0">
      <formula>AND(NOT(ISBLANK(H20)),ISBLANK(I20))</formula>
    </cfRule>
  </conditionalFormatting>
  <conditionalFormatting sqref="J20">
    <cfRule type="expression" priority="119" dxfId="0">
      <formula>AND(NOT(ISBLANK(K20)),ISBLANK(J20))</formula>
    </cfRule>
  </conditionalFormatting>
  <conditionalFormatting sqref="K20">
    <cfRule type="expression" priority="118" dxfId="0">
      <formula>AND(NOT(ISBLANK(J20)),ISBLANK(K20))</formula>
    </cfRule>
  </conditionalFormatting>
  <conditionalFormatting sqref="L20">
    <cfRule type="expression" priority="117" dxfId="0">
      <formula>AND(NOT(ISBLANK(M20)),ISBLANK(L20))</formula>
    </cfRule>
  </conditionalFormatting>
  <conditionalFormatting sqref="M20">
    <cfRule type="expression" priority="116" dxfId="0">
      <formula>AND(NOT(ISBLANK(L20)),ISBLANK(M20))</formula>
    </cfRule>
  </conditionalFormatting>
  <conditionalFormatting sqref="N20">
    <cfRule type="expression" priority="115" dxfId="0">
      <formula>AND(NOT(ISBLANK(O20)),ISBLANK(N20))</formula>
    </cfRule>
  </conditionalFormatting>
  <conditionalFormatting sqref="O20">
    <cfRule type="expression" priority="114" dxfId="0">
      <formula>AND(NOT(ISBLANK(N20)),ISBLANK(O20))</formula>
    </cfRule>
  </conditionalFormatting>
  <conditionalFormatting sqref="D20">
    <cfRule type="expression" priority="113" dxfId="0">
      <formula>AND(NOT(ISBLANK(E20)),ISBLANK(D20))</formula>
    </cfRule>
  </conditionalFormatting>
  <conditionalFormatting sqref="E20">
    <cfRule type="expression" priority="112" dxfId="0">
      <formula>AND(NOT(ISBLANK(D20)),ISBLANK(E20))</formula>
    </cfRule>
  </conditionalFormatting>
  <conditionalFormatting sqref="F20">
    <cfRule type="expression" priority="111" dxfId="0">
      <formula>AND(NOT(ISBLANK(G20)),ISBLANK(F20))</formula>
    </cfRule>
  </conditionalFormatting>
  <conditionalFormatting sqref="G20">
    <cfRule type="expression" priority="110" dxfId="0">
      <formula>AND(NOT(ISBLANK(F20)),ISBLANK(G20))</formula>
    </cfRule>
  </conditionalFormatting>
  <conditionalFormatting sqref="H20">
    <cfRule type="expression" priority="109" dxfId="0">
      <formula>AND(NOT(ISBLANK(I20)),ISBLANK(H20))</formula>
    </cfRule>
  </conditionalFormatting>
  <conditionalFormatting sqref="I20">
    <cfRule type="expression" priority="108" dxfId="0">
      <formula>AND(NOT(ISBLANK(H20)),ISBLANK(I20))</formula>
    </cfRule>
  </conditionalFormatting>
  <conditionalFormatting sqref="J20">
    <cfRule type="expression" priority="107" dxfId="0">
      <formula>AND(NOT(ISBLANK(K20)),ISBLANK(J20))</formula>
    </cfRule>
  </conditionalFormatting>
  <conditionalFormatting sqref="K20">
    <cfRule type="expression" priority="106" dxfId="0">
      <formula>AND(NOT(ISBLANK(J20)),ISBLANK(K20))</formula>
    </cfRule>
  </conditionalFormatting>
  <conditionalFormatting sqref="L20">
    <cfRule type="expression" priority="105" dxfId="0">
      <formula>AND(NOT(ISBLANK(M20)),ISBLANK(L20))</formula>
    </cfRule>
  </conditionalFormatting>
  <conditionalFormatting sqref="M20">
    <cfRule type="expression" priority="104" dxfId="0">
      <formula>AND(NOT(ISBLANK(L20)),ISBLANK(M20))</formula>
    </cfRule>
  </conditionalFormatting>
  <conditionalFormatting sqref="N20">
    <cfRule type="expression" priority="103" dxfId="0">
      <formula>AND(NOT(ISBLANK(O20)),ISBLANK(N20))</formula>
    </cfRule>
  </conditionalFormatting>
  <conditionalFormatting sqref="O20">
    <cfRule type="expression" priority="102" dxfId="0">
      <formula>AND(NOT(ISBLANK(N20)),ISBLANK(O20))</formula>
    </cfRule>
  </conditionalFormatting>
  <conditionalFormatting sqref="X20">
    <cfRule type="expression" priority="101" dxfId="0">
      <formula>AND(NOT(ISBLANK(Y20)),ISBLANK(X20))</formula>
    </cfRule>
  </conditionalFormatting>
  <conditionalFormatting sqref="Y20">
    <cfRule type="expression" priority="100" dxfId="0">
      <formula>AND(NOT(ISBLANK(X20)),ISBLANK(Y20))</formula>
    </cfRule>
  </conditionalFormatting>
  <conditionalFormatting sqref="X20">
    <cfRule type="expression" priority="99" dxfId="0">
      <formula>AND(NOT(ISBLANK(Y20)),ISBLANK(X20))</formula>
    </cfRule>
  </conditionalFormatting>
  <conditionalFormatting sqref="Y20">
    <cfRule type="expression" priority="98" dxfId="0">
      <formula>AND(NOT(ISBLANK(X20)),ISBLANK(Y20))</formula>
    </cfRule>
  </conditionalFormatting>
  <conditionalFormatting sqref="X20">
    <cfRule type="expression" priority="97" dxfId="0">
      <formula>AND(NOT(ISBLANK(Y20)),ISBLANK(X20))</formula>
    </cfRule>
  </conditionalFormatting>
  <conditionalFormatting sqref="Y20">
    <cfRule type="expression" priority="96" dxfId="0">
      <formula>AND(NOT(ISBLANK(X20)),ISBLANK(Y20))</formula>
    </cfRule>
  </conditionalFormatting>
  <conditionalFormatting sqref="X20">
    <cfRule type="expression" priority="95" dxfId="0">
      <formula>AND(NOT(ISBLANK(Y20)),ISBLANK(X20))</formula>
    </cfRule>
  </conditionalFormatting>
  <conditionalFormatting sqref="Y20">
    <cfRule type="expression" priority="94" dxfId="0">
      <formula>AND(NOT(ISBLANK(X20)),ISBLANK(Y20))</formula>
    </cfRule>
  </conditionalFormatting>
  <conditionalFormatting sqref="R20 T20 V20">
    <cfRule type="expression" priority="93" dxfId="0">
      <formula>AND(NOT(ISBLANK(S20)),ISBLANK(R20))</formula>
    </cfRule>
  </conditionalFormatting>
  <conditionalFormatting sqref="S20 U20 W20">
    <cfRule type="expression" priority="92" dxfId="0">
      <formula>AND(NOT(ISBLANK(R20)),ISBLANK(S20))</formula>
    </cfRule>
  </conditionalFormatting>
  <conditionalFormatting sqref="R20">
    <cfRule type="expression" priority="91" dxfId="0">
      <formula>AND(NOT(ISBLANK(S20)),ISBLANK(R20))</formula>
    </cfRule>
  </conditionalFormatting>
  <conditionalFormatting sqref="S20">
    <cfRule type="expression" priority="90" dxfId="0">
      <formula>AND(NOT(ISBLANK(R20)),ISBLANK(S20))</formula>
    </cfRule>
  </conditionalFormatting>
  <conditionalFormatting sqref="T20">
    <cfRule type="expression" priority="89" dxfId="0">
      <formula>AND(NOT(ISBLANK(U20)),ISBLANK(T20))</formula>
    </cfRule>
  </conditionalFormatting>
  <conditionalFormatting sqref="U20">
    <cfRule type="expression" priority="88" dxfId="0">
      <formula>AND(NOT(ISBLANK(T20)),ISBLANK(U20))</formula>
    </cfRule>
  </conditionalFormatting>
  <conditionalFormatting sqref="V20">
    <cfRule type="expression" priority="87" dxfId="0">
      <formula>AND(NOT(ISBLANK(W20)),ISBLANK(V20))</formula>
    </cfRule>
  </conditionalFormatting>
  <conditionalFormatting sqref="W20">
    <cfRule type="expression" priority="86" dxfId="0">
      <formula>AND(NOT(ISBLANK(V20)),ISBLANK(W20))</formula>
    </cfRule>
  </conditionalFormatting>
  <conditionalFormatting sqref="R20">
    <cfRule type="expression" priority="85" dxfId="0">
      <formula>AND(NOT(ISBLANK(S20)),ISBLANK(R20))</formula>
    </cfRule>
  </conditionalFormatting>
  <conditionalFormatting sqref="S20">
    <cfRule type="expression" priority="84" dxfId="0">
      <formula>AND(NOT(ISBLANK(R20)),ISBLANK(S20))</formula>
    </cfRule>
  </conditionalFormatting>
  <conditionalFormatting sqref="T20">
    <cfRule type="expression" priority="83" dxfId="0">
      <formula>AND(NOT(ISBLANK(U20)),ISBLANK(T20))</formula>
    </cfRule>
  </conditionalFormatting>
  <conditionalFormatting sqref="U20">
    <cfRule type="expression" priority="82" dxfId="0">
      <formula>AND(NOT(ISBLANK(T20)),ISBLANK(U20))</formula>
    </cfRule>
  </conditionalFormatting>
  <conditionalFormatting sqref="V20">
    <cfRule type="expression" priority="81" dxfId="0">
      <formula>AND(NOT(ISBLANK(W20)),ISBLANK(V20))</formula>
    </cfRule>
  </conditionalFormatting>
  <conditionalFormatting sqref="W20">
    <cfRule type="expression" priority="80" dxfId="0">
      <formula>AND(NOT(ISBLANK(V20)),ISBLANK(W20))</formula>
    </cfRule>
  </conditionalFormatting>
  <conditionalFormatting sqref="R20">
    <cfRule type="expression" priority="79" dxfId="0">
      <formula>AND(NOT(ISBLANK(S20)),ISBLANK(R20))</formula>
    </cfRule>
  </conditionalFormatting>
  <conditionalFormatting sqref="S20">
    <cfRule type="expression" priority="78" dxfId="0">
      <formula>AND(NOT(ISBLANK(R20)),ISBLANK(S20))</formula>
    </cfRule>
  </conditionalFormatting>
  <conditionalFormatting sqref="T20">
    <cfRule type="expression" priority="77" dxfId="0">
      <formula>AND(NOT(ISBLANK(U20)),ISBLANK(T20))</formula>
    </cfRule>
  </conditionalFormatting>
  <conditionalFormatting sqref="U20">
    <cfRule type="expression" priority="76" dxfId="0">
      <formula>AND(NOT(ISBLANK(T20)),ISBLANK(U20))</formula>
    </cfRule>
  </conditionalFormatting>
  <conditionalFormatting sqref="V20">
    <cfRule type="expression" priority="75" dxfId="0">
      <formula>AND(NOT(ISBLANK(W20)),ISBLANK(V20))</formula>
    </cfRule>
  </conditionalFormatting>
  <conditionalFormatting sqref="W20">
    <cfRule type="expression" priority="74" dxfId="0">
      <formula>AND(NOT(ISBLANK(V20)),ISBLANK(W20))</formula>
    </cfRule>
  </conditionalFormatting>
  <conditionalFormatting sqref="D8">
    <cfRule type="expression" priority="73" dxfId="0">
      <formula>AND(NOT(ISBLANK(E8)),ISBLANK(D8))</formula>
    </cfRule>
  </conditionalFormatting>
  <conditionalFormatting sqref="E8">
    <cfRule type="expression" priority="72" dxfId="0">
      <formula>AND(NOT(ISBLANK(D8)),ISBLANK(E8))</formula>
    </cfRule>
  </conditionalFormatting>
  <conditionalFormatting sqref="F8">
    <cfRule type="expression" priority="71" dxfId="0">
      <formula>AND(NOT(ISBLANK(G8)),ISBLANK(F8))</formula>
    </cfRule>
  </conditionalFormatting>
  <conditionalFormatting sqref="G8">
    <cfRule type="expression" priority="70" dxfId="0">
      <formula>AND(NOT(ISBLANK(F8)),ISBLANK(G8))</formula>
    </cfRule>
  </conditionalFormatting>
  <conditionalFormatting sqref="H8">
    <cfRule type="expression" priority="69" dxfId="0">
      <formula>AND(NOT(ISBLANK(I8)),ISBLANK(H8))</formula>
    </cfRule>
  </conditionalFormatting>
  <conditionalFormatting sqref="I8">
    <cfRule type="expression" priority="68" dxfId="0">
      <formula>AND(NOT(ISBLANK(H8)),ISBLANK(I8))</formula>
    </cfRule>
  </conditionalFormatting>
  <conditionalFormatting sqref="J8">
    <cfRule type="expression" priority="67" dxfId="0">
      <formula>AND(NOT(ISBLANK(K8)),ISBLANK(J8))</formula>
    </cfRule>
  </conditionalFormatting>
  <conditionalFormatting sqref="K8">
    <cfRule type="expression" priority="66" dxfId="0">
      <formula>AND(NOT(ISBLANK(J8)),ISBLANK(K8))</formula>
    </cfRule>
  </conditionalFormatting>
  <conditionalFormatting sqref="L8">
    <cfRule type="expression" priority="65" dxfId="0">
      <formula>AND(NOT(ISBLANK(M8)),ISBLANK(L8))</formula>
    </cfRule>
  </conditionalFormatting>
  <conditionalFormatting sqref="M8">
    <cfRule type="expression" priority="64" dxfId="0">
      <formula>AND(NOT(ISBLANK(L8)),ISBLANK(M8))</formula>
    </cfRule>
  </conditionalFormatting>
  <conditionalFormatting sqref="N8">
    <cfRule type="expression" priority="63" dxfId="0">
      <formula>AND(NOT(ISBLANK(O8)),ISBLANK(N8))</formula>
    </cfRule>
  </conditionalFormatting>
  <conditionalFormatting sqref="O8">
    <cfRule type="expression" priority="62" dxfId="0">
      <formula>AND(NOT(ISBLANK(N8)),ISBLANK(O8))</formula>
    </cfRule>
  </conditionalFormatting>
  <conditionalFormatting sqref="E8">
    <cfRule type="expression" priority="61" dxfId="0">
      <formula>AND(NOT(ISBLANK(F8)),ISBLANK(E8))</formula>
    </cfRule>
  </conditionalFormatting>
  <conditionalFormatting sqref="R8">
    <cfRule type="expression" priority="60" dxfId="0">
      <formula>AND(NOT(ISBLANK(S8)),ISBLANK(R8))</formula>
    </cfRule>
  </conditionalFormatting>
  <conditionalFormatting sqref="S8">
    <cfRule type="expression" priority="59" dxfId="0">
      <formula>AND(NOT(ISBLANK(R8)),ISBLANK(S8))</formula>
    </cfRule>
  </conditionalFormatting>
  <conditionalFormatting sqref="T8">
    <cfRule type="expression" priority="58" dxfId="0">
      <formula>AND(NOT(ISBLANK(U8)),ISBLANK(T8))</formula>
    </cfRule>
  </conditionalFormatting>
  <conditionalFormatting sqref="U8">
    <cfRule type="expression" priority="57" dxfId="0">
      <formula>AND(NOT(ISBLANK(T8)),ISBLANK(U8))</formula>
    </cfRule>
  </conditionalFormatting>
  <conditionalFormatting sqref="V8">
    <cfRule type="expression" priority="56" dxfId="0">
      <formula>AND(NOT(ISBLANK(W8)),ISBLANK(V8))</formula>
    </cfRule>
  </conditionalFormatting>
  <conditionalFormatting sqref="W8">
    <cfRule type="expression" priority="55" dxfId="0">
      <formula>AND(NOT(ISBLANK(V8)),ISBLANK(W8))</formula>
    </cfRule>
  </conditionalFormatting>
  <conditionalFormatting sqref="X8">
    <cfRule type="expression" priority="54" dxfId="0">
      <formula>AND(NOT(ISBLANK(Y8)),ISBLANK(X8))</formula>
    </cfRule>
  </conditionalFormatting>
  <conditionalFormatting sqref="Y8">
    <cfRule type="expression" priority="53" dxfId="0">
      <formula>AND(NOT(ISBLANK(X8)),ISBLANK(Y8))</formula>
    </cfRule>
  </conditionalFormatting>
  <conditionalFormatting sqref="D21">
    <cfRule type="expression" priority="52" dxfId="0">
      <formula>AND(NOT(ISBLANK(E21)),ISBLANK(D21))</formula>
    </cfRule>
  </conditionalFormatting>
  <conditionalFormatting sqref="E21">
    <cfRule type="expression" priority="51" dxfId="0">
      <formula>AND(NOT(ISBLANK(D21)),ISBLANK(E21))</formula>
    </cfRule>
  </conditionalFormatting>
  <conditionalFormatting sqref="F21">
    <cfRule type="expression" priority="50" dxfId="0">
      <formula>AND(NOT(ISBLANK(G21)),ISBLANK(F21))</formula>
    </cfRule>
  </conditionalFormatting>
  <conditionalFormatting sqref="G21">
    <cfRule type="expression" priority="49" dxfId="0">
      <formula>AND(NOT(ISBLANK(F21)),ISBLANK(G21))</formula>
    </cfRule>
  </conditionalFormatting>
  <conditionalFormatting sqref="H21">
    <cfRule type="expression" priority="48" dxfId="0">
      <formula>AND(NOT(ISBLANK(I21)),ISBLANK(H21))</formula>
    </cfRule>
  </conditionalFormatting>
  <conditionalFormatting sqref="I21">
    <cfRule type="expression" priority="47" dxfId="0">
      <formula>AND(NOT(ISBLANK(H21)),ISBLANK(I21))</formula>
    </cfRule>
  </conditionalFormatting>
  <conditionalFormatting sqref="J21">
    <cfRule type="expression" priority="46" dxfId="0">
      <formula>AND(NOT(ISBLANK(K21)),ISBLANK(J21))</formula>
    </cfRule>
  </conditionalFormatting>
  <conditionalFormatting sqref="K21">
    <cfRule type="expression" priority="45" dxfId="0">
      <formula>AND(NOT(ISBLANK(J21)),ISBLANK(K21))</formula>
    </cfRule>
  </conditionalFormatting>
  <conditionalFormatting sqref="L21">
    <cfRule type="expression" priority="44" dxfId="0">
      <formula>AND(NOT(ISBLANK(M21)),ISBLANK(L21))</formula>
    </cfRule>
  </conditionalFormatting>
  <conditionalFormatting sqref="M21">
    <cfRule type="expression" priority="43" dxfId="0">
      <formula>AND(NOT(ISBLANK(L21)),ISBLANK(M21))</formula>
    </cfRule>
  </conditionalFormatting>
  <conditionalFormatting sqref="N21">
    <cfRule type="expression" priority="42" dxfId="0">
      <formula>AND(NOT(ISBLANK(O21)),ISBLANK(N21))</formula>
    </cfRule>
  </conditionalFormatting>
  <conditionalFormatting sqref="O21">
    <cfRule type="expression" priority="41" dxfId="0">
      <formula>AND(NOT(ISBLANK(N21)),ISBLANK(O21))</formula>
    </cfRule>
  </conditionalFormatting>
  <conditionalFormatting sqref="D9">
    <cfRule type="expression" priority="40" dxfId="0">
      <formula>AND(NOT(ISBLANK(E9)),ISBLANK(D9))</formula>
    </cfRule>
  </conditionalFormatting>
  <conditionalFormatting sqref="E9">
    <cfRule type="expression" priority="39" dxfId="0">
      <formula>AND(NOT(ISBLANK(D9)),ISBLANK(E9))</formula>
    </cfRule>
  </conditionalFormatting>
  <conditionalFormatting sqref="F9">
    <cfRule type="expression" priority="38" dxfId="0">
      <formula>AND(NOT(ISBLANK(G9)),ISBLANK(F9))</formula>
    </cfRule>
  </conditionalFormatting>
  <conditionalFormatting sqref="G9">
    <cfRule type="expression" priority="37" dxfId="0">
      <formula>AND(NOT(ISBLANK(F9)),ISBLANK(G9))</formula>
    </cfRule>
  </conditionalFormatting>
  <conditionalFormatting sqref="H9">
    <cfRule type="expression" priority="36" dxfId="0">
      <formula>AND(NOT(ISBLANK(I9)),ISBLANK(H9))</formula>
    </cfRule>
  </conditionalFormatting>
  <conditionalFormatting sqref="I9">
    <cfRule type="expression" priority="35" dxfId="0">
      <formula>AND(NOT(ISBLANK(H9)),ISBLANK(I9))</formula>
    </cfRule>
  </conditionalFormatting>
  <conditionalFormatting sqref="J9">
    <cfRule type="expression" priority="34" dxfId="0">
      <formula>AND(NOT(ISBLANK(K9)),ISBLANK(J9))</formula>
    </cfRule>
  </conditionalFormatting>
  <conditionalFormatting sqref="K9">
    <cfRule type="expression" priority="33" dxfId="0">
      <formula>AND(NOT(ISBLANK(J9)),ISBLANK(K9))</formula>
    </cfRule>
  </conditionalFormatting>
  <conditionalFormatting sqref="L9">
    <cfRule type="expression" priority="32" dxfId="0">
      <formula>AND(NOT(ISBLANK(M9)),ISBLANK(L9))</formula>
    </cfRule>
  </conditionalFormatting>
  <conditionalFormatting sqref="M9">
    <cfRule type="expression" priority="31" dxfId="0">
      <formula>AND(NOT(ISBLANK(L9)),ISBLANK(M9))</formula>
    </cfRule>
  </conditionalFormatting>
  <conditionalFormatting sqref="N9">
    <cfRule type="expression" priority="30" dxfId="0">
      <formula>AND(NOT(ISBLANK(O9)),ISBLANK(N9))</formula>
    </cfRule>
  </conditionalFormatting>
  <conditionalFormatting sqref="O9">
    <cfRule type="expression" priority="29" dxfId="0">
      <formula>AND(NOT(ISBLANK(N9)),ISBLANK(O9))</formula>
    </cfRule>
  </conditionalFormatting>
  <conditionalFormatting sqref="R9">
    <cfRule type="expression" priority="28" dxfId="0">
      <formula>AND(NOT(ISBLANK(S9)),ISBLANK(R9))</formula>
    </cfRule>
  </conditionalFormatting>
  <conditionalFormatting sqref="S9">
    <cfRule type="expression" priority="27" dxfId="0">
      <formula>AND(NOT(ISBLANK(R9)),ISBLANK(S9))</formula>
    </cfRule>
  </conditionalFormatting>
  <conditionalFormatting sqref="T9">
    <cfRule type="expression" priority="26" dxfId="0">
      <formula>AND(NOT(ISBLANK(U9)),ISBLANK(T9))</formula>
    </cfRule>
  </conditionalFormatting>
  <conditionalFormatting sqref="U9">
    <cfRule type="expression" priority="25" dxfId="0">
      <formula>AND(NOT(ISBLANK(T9)),ISBLANK(U9))</formula>
    </cfRule>
  </conditionalFormatting>
  <conditionalFormatting sqref="V9">
    <cfRule type="expression" priority="24" dxfId="0">
      <formula>AND(NOT(ISBLANK(W9)),ISBLANK(V9))</formula>
    </cfRule>
  </conditionalFormatting>
  <conditionalFormatting sqref="W9">
    <cfRule type="expression" priority="23" dxfId="0">
      <formula>AND(NOT(ISBLANK(V9)),ISBLANK(W9))</formula>
    </cfRule>
  </conditionalFormatting>
  <conditionalFormatting sqref="X9">
    <cfRule type="expression" priority="22" dxfId="0">
      <formula>AND(NOT(ISBLANK(Y9)),ISBLANK(X9))</formula>
    </cfRule>
  </conditionalFormatting>
  <conditionalFormatting sqref="Y9">
    <cfRule type="expression" priority="21" dxfId="0">
      <formula>AND(NOT(ISBLANK(X9)),ISBLANK(Y9))</formula>
    </cfRule>
  </conditionalFormatting>
  <conditionalFormatting sqref="D13">
    <cfRule type="expression" priority="20" dxfId="0">
      <formula>AND(NOT(ISBLANK(E13)),ISBLANK(D13))</formula>
    </cfRule>
  </conditionalFormatting>
  <conditionalFormatting sqref="E13">
    <cfRule type="expression" priority="19" dxfId="0">
      <formula>AND(NOT(ISBLANK(D13)),ISBLANK(E13))</formula>
    </cfRule>
  </conditionalFormatting>
  <conditionalFormatting sqref="F13">
    <cfRule type="expression" priority="18" dxfId="0">
      <formula>AND(NOT(ISBLANK(G13)),ISBLANK(F13))</formula>
    </cfRule>
  </conditionalFormatting>
  <conditionalFormatting sqref="G13">
    <cfRule type="expression" priority="17" dxfId="0">
      <formula>AND(NOT(ISBLANK(F13)),ISBLANK(G13))</formula>
    </cfRule>
  </conditionalFormatting>
  <conditionalFormatting sqref="H13">
    <cfRule type="expression" priority="16" dxfId="0">
      <formula>AND(NOT(ISBLANK(I13)),ISBLANK(H13))</formula>
    </cfRule>
  </conditionalFormatting>
  <conditionalFormatting sqref="I13">
    <cfRule type="expression" priority="15" dxfId="0">
      <formula>AND(NOT(ISBLANK(H13)),ISBLANK(I13))</formula>
    </cfRule>
  </conditionalFormatting>
  <conditionalFormatting sqref="J13">
    <cfRule type="expression" priority="14" dxfId="0">
      <formula>AND(NOT(ISBLANK(K13)),ISBLANK(J13))</formula>
    </cfRule>
  </conditionalFormatting>
  <conditionalFormatting sqref="K13">
    <cfRule type="expression" priority="13" dxfId="0">
      <formula>AND(NOT(ISBLANK(J13)),ISBLANK(K13))</formula>
    </cfRule>
  </conditionalFormatting>
  <conditionalFormatting sqref="L13">
    <cfRule type="expression" priority="12" dxfId="0">
      <formula>AND(NOT(ISBLANK(M13)),ISBLANK(L13))</formula>
    </cfRule>
  </conditionalFormatting>
  <conditionalFormatting sqref="M13">
    <cfRule type="expression" priority="11" dxfId="0">
      <formula>AND(NOT(ISBLANK(L13)),ISBLANK(M13))</formula>
    </cfRule>
  </conditionalFormatting>
  <conditionalFormatting sqref="N13">
    <cfRule type="expression" priority="10" dxfId="0">
      <formula>AND(NOT(ISBLANK(O13)),ISBLANK(N13))</formula>
    </cfRule>
  </conditionalFormatting>
  <conditionalFormatting sqref="O13">
    <cfRule type="expression" priority="9" dxfId="0">
      <formula>AND(NOT(ISBLANK(N13)),ISBLANK(O13))</formula>
    </cfRule>
  </conditionalFormatting>
  <conditionalFormatting sqref="R13">
    <cfRule type="expression" priority="8" dxfId="0">
      <formula>AND(NOT(ISBLANK(S13)),ISBLANK(R13))</formula>
    </cfRule>
  </conditionalFormatting>
  <conditionalFormatting sqref="S13">
    <cfRule type="expression" priority="7" dxfId="0">
      <formula>AND(NOT(ISBLANK(R13)),ISBLANK(S13))</formula>
    </cfRule>
  </conditionalFormatting>
  <conditionalFormatting sqref="T13">
    <cfRule type="expression" priority="6" dxfId="0">
      <formula>AND(NOT(ISBLANK(U13)),ISBLANK(T13))</formula>
    </cfRule>
  </conditionalFormatting>
  <conditionalFormatting sqref="U13">
    <cfRule type="expression" priority="5" dxfId="0">
      <formula>AND(NOT(ISBLANK(T13)),ISBLANK(U13))</formula>
    </cfRule>
  </conditionalFormatting>
  <conditionalFormatting sqref="V13">
    <cfRule type="expression" priority="4" dxfId="0">
      <formula>AND(NOT(ISBLANK(W13)),ISBLANK(V13))</formula>
    </cfRule>
  </conditionalFormatting>
  <conditionalFormatting sqref="W13">
    <cfRule type="expression" priority="3" dxfId="0">
      <formula>AND(NOT(ISBLANK(V13)),ISBLANK(W13))</formula>
    </cfRule>
  </conditionalFormatting>
  <conditionalFormatting sqref="X13">
    <cfRule type="expression" priority="2" dxfId="0">
      <formula>AND(NOT(ISBLANK(Y13)),ISBLANK(X13))</formula>
    </cfRule>
  </conditionalFormatting>
  <conditionalFormatting sqref="Y13">
    <cfRule type="expression" priority="1" dxfId="0">
      <formula>AND(NOT(ISBLANK(X13)),ISBLANK(Y13))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">
      <formula1>H4&gt;=I4</formula1>
    </dataValidation>
    <dataValidation operator="lessThanOrEqual" allowBlank="1" showInputMessage="1" showErrorMessage="1" error="FTE cannot be greater than Headcount&#10;" sqref="AP1:IV65536 R101:AN65536 AO1 P4:Q65536 R1 A1:C1 P2 A101:O65536 AB1 AB3:AC100 AO4:AO65536"/>
    <dataValidation type="decimal" operator="greaterThan" allowBlank="1" showInputMessage="1" showErrorMessage="1" sqref="AK22:AL100 AD22:AI100">
      <formula1>0</formula1>
    </dataValidation>
    <dataValidation type="decimal" operator="greaterThanOrEqual" allowBlank="1" showInputMessage="1" showErrorMessage="1" sqref="AD4:AI21 AK4:AL21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21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21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21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m308512</cp:lastModifiedBy>
  <cp:lastPrinted>2011-05-16T09:46:00Z</cp:lastPrinted>
  <dcterms:created xsi:type="dcterms:W3CDTF">2011-03-30T15:28:39Z</dcterms:created>
  <dcterms:modified xsi:type="dcterms:W3CDTF">2014-03-19T13:15:19Z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