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chartsheets/sheet9.xml" ContentType="application/vnd.openxmlformats-officedocument.spreadsheetml.chart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chartsheets/sheet12.xml" ContentType="application/vnd.openxmlformats-officedocument.spreadsheetml.chartsheet+xml"/>
  <Override PartName="/xl/drawings/drawing23.xml" ContentType="application/vnd.openxmlformats-officedocument.drawing+xml"/>
  <Override PartName="/xl/worksheets/sheet18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4.xml" ContentType="application/vnd.openxmlformats-officedocument.drawing+xml"/>
  <Override PartName="/xl/worksheets/sheet19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5.xml" ContentType="application/vnd.openxmlformats-officedocument.drawing+xml"/>
  <Override PartName="/xl/chartsheets/sheet15.xml" ContentType="application/vnd.openxmlformats-officedocument.spreadsheetml.chartsheet+xml"/>
  <Override PartName="/xl/drawings/drawing26.xml" ContentType="application/vnd.openxmlformats-officedocument.drawing+xml"/>
  <Override PartName="/xl/chartsheets/sheet16.xml" ContentType="application/vnd.openxmlformats-officedocument.spreadsheetml.chart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95" tabRatio="927" activeTab="20"/>
  </bookViews>
  <sheets>
    <sheet name="Index" sheetId="1" r:id="rId1"/>
    <sheet name="Cover figure" sheetId="2" r:id="rId2"/>
    <sheet name="Table 1a" sheetId="3" r:id="rId3"/>
    <sheet name="Table 1b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A1" sheetId="12" r:id="rId12"/>
    <sheet name="Table A2" sheetId="13" r:id="rId13"/>
    <sheet name="Table B1" sheetId="14" r:id="rId14"/>
    <sheet name="Table B2" sheetId="15" r:id="rId15"/>
    <sheet name="Table B3" sheetId="16" r:id="rId16"/>
    <sheet name="Figures 2-9 data" sheetId="17" r:id="rId17"/>
    <sheet name="Figure 2" sheetId="18" r:id="rId18"/>
    <sheet name="Figure 4" sheetId="19" r:id="rId19"/>
    <sheet name="Figure 5" sheetId="20" r:id="rId20"/>
    <sheet name="Figure 6a" sheetId="21" r:id="rId21"/>
    <sheet name="Figure 6b" sheetId="22" r:id="rId22"/>
    <sheet name="Figure 7" sheetId="23" r:id="rId23"/>
    <sheet name="Figure 8" sheetId="24" r:id="rId24"/>
    <sheet name="Figure 9" sheetId="25" r:id="rId25"/>
    <sheet name="Scenarios figures 10-12 data" sheetId="26" r:id="rId26"/>
    <sheet name="Figure 10" sheetId="27" r:id="rId27"/>
    <sheet name="Figure 11" sheetId="28" r:id="rId28"/>
    <sheet name="Figure 12" sheetId="29" r:id="rId29"/>
    <sheet name="Figure C1 data" sheetId="30" r:id="rId30"/>
    <sheet name="Figure C1" sheetId="31" r:id="rId31"/>
    <sheet name="Figure C2 data" sheetId="32" r:id="rId32"/>
    <sheet name="Figure C2" sheetId="33" r:id="rId33"/>
    <sheet name="Figure E1" sheetId="34" r:id="rId34"/>
    <sheet name="Figure E2" sheetId="35" r:id="rId35"/>
  </sheets>
  <definedNames/>
  <calcPr fullCalcOnLoad="1"/>
</workbook>
</file>

<file path=xl/sharedStrings.xml><?xml version="1.0" encoding="utf-8"?>
<sst xmlns="http://schemas.openxmlformats.org/spreadsheetml/2006/main" count="2164" uniqueCount="211">
  <si>
    <t>2013-2016</t>
  </si>
  <si>
    <t>2017-2021</t>
  </si>
  <si>
    <t>2022-2026</t>
  </si>
  <si>
    <t>2027-2031</t>
  </si>
  <si>
    <t>2032-2036</t>
  </si>
  <si>
    <t>2037-2041</t>
  </si>
  <si>
    <t>2042-2046</t>
  </si>
  <si>
    <t>2047-2051</t>
  </si>
  <si>
    <t>2052-2056</t>
  </si>
  <si>
    <t>2057-2061</t>
  </si>
  <si>
    <r>
      <t>volume
(000 m</t>
    </r>
    <r>
      <rPr>
        <vertAlign val="superscript"/>
        <sz val="10"/>
        <color indexed="9"/>
        <rFont val="Verdana"/>
        <family val="2"/>
      </rPr>
      <t>3</t>
    </r>
    <r>
      <rPr>
        <sz val="10"/>
        <color indexed="9"/>
        <rFont val="Verdana"/>
        <family val="2"/>
      </rPr>
      <t xml:space="preserve"> obs)</t>
    </r>
  </si>
  <si>
    <t>England</t>
  </si>
  <si>
    <t>Scotland</t>
  </si>
  <si>
    <t>Wales</t>
  </si>
  <si>
    <t>Great Britain</t>
  </si>
  <si>
    <t>Caption</t>
  </si>
  <si>
    <t>Link</t>
  </si>
  <si>
    <t>Graph Tab</t>
  </si>
  <si>
    <t>Tables in main text</t>
  </si>
  <si>
    <t>Figure 5</t>
  </si>
  <si>
    <t>Figure 6</t>
  </si>
  <si>
    <t>Figure 7</t>
  </si>
  <si>
    <t>2013-16</t>
  </si>
  <si>
    <t>2017-21</t>
  </si>
  <si>
    <t>2022-26</t>
  </si>
  <si>
    <t>2027-31</t>
  </si>
  <si>
    <t>2032-36</t>
  </si>
  <si>
    <t>2037-41</t>
  </si>
  <si>
    <t>2042-46</t>
  </si>
  <si>
    <t>2047-51</t>
  </si>
  <si>
    <t>2052-56</t>
  </si>
  <si>
    <t>2057-61</t>
  </si>
  <si>
    <t>Private sector</t>
  </si>
  <si>
    <t>SE %</t>
  </si>
  <si>
    <t>Country</t>
  </si>
  <si>
    <t>Forecast period</t>
  </si>
  <si>
    <t>Total</t>
  </si>
  <si>
    <t>SE%</t>
  </si>
  <si>
    <t>2012-16</t>
  </si>
  <si>
    <t>3037-41</t>
  </si>
  <si>
    <t>Principal species</t>
  </si>
  <si>
    <t>All conifers</t>
  </si>
  <si>
    <t>Sitka spruce</t>
  </si>
  <si>
    <t>Scots pine</t>
  </si>
  <si>
    <t>Corsican pine</t>
  </si>
  <si>
    <t>Norway spruce</t>
  </si>
  <si>
    <t>Larches</t>
  </si>
  <si>
    <t>Douglas fir</t>
  </si>
  <si>
    <t>Lodgepole pine</t>
  </si>
  <si>
    <t>Other conifers</t>
  </si>
  <si>
    <r>
      <t>volume
(000m</t>
    </r>
    <r>
      <rPr>
        <vertAlign val="superscript"/>
        <sz val="10"/>
        <color indexed="9"/>
        <rFont val="Verdana"/>
        <family val="2"/>
      </rPr>
      <t>3</t>
    </r>
    <r>
      <rPr>
        <sz val="10"/>
        <color indexed="9"/>
        <rFont val="Verdana"/>
        <family val="2"/>
      </rPr>
      <t xml:space="preserve"> obs)</t>
    </r>
  </si>
  <si>
    <t>Figures in main text</t>
  </si>
  <si>
    <t xml:space="preserve">NFI Provisional Report - 50-year forecast of softwood availability </t>
  </si>
  <si>
    <t>Average annual volume to 7cm top diameter overbark (thinning &amp; felling)</t>
  </si>
  <si>
    <t>All broadleaves</t>
  </si>
  <si>
    <r>
      <t>volume
(000 m</t>
    </r>
    <r>
      <rPr>
        <vertAlign val="superscript"/>
        <sz val="10"/>
        <color indexed="9"/>
        <rFont val="Verdana"/>
        <family val="2"/>
      </rPr>
      <t>3</t>
    </r>
    <r>
      <rPr>
        <sz val="10"/>
        <color indexed="9"/>
        <rFont val="Verdana"/>
        <family val="2"/>
      </rPr>
      <t xml:space="preserve"> obs)</t>
    </r>
  </si>
  <si>
    <t>Average annual standing volume</t>
  </si>
  <si>
    <t>North West England</t>
  </si>
  <si>
    <t>North East England</t>
  </si>
  <si>
    <t>Yorkshire and the Humber</t>
  </si>
  <si>
    <t>East Midlands</t>
  </si>
  <si>
    <t>East England</t>
  </si>
  <si>
    <t>South East England and London</t>
  </si>
  <si>
    <t>South West England</t>
  </si>
  <si>
    <t>West Midlands</t>
  </si>
  <si>
    <t>North Scotland</t>
  </si>
  <si>
    <t>North East Scotland</t>
  </si>
  <si>
    <t>East Scotland</t>
  </si>
  <si>
    <t>South Scotland</t>
  </si>
  <si>
    <t>West Scotland</t>
  </si>
  <si>
    <t>Average annual net increment</t>
  </si>
  <si>
    <t>Standing volume</t>
  </si>
  <si>
    <t>Private sector production</t>
  </si>
  <si>
    <t>Production</t>
  </si>
  <si>
    <t>Average annual</t>
  </si>
  <si>
    <t>Period total</t>
  </si>
  <si>
    <t>Standing</t>
  </si>
  <si>
    <t>Private sector net increment</t>
  </si>
  <si>
    <t>Net increment</t>
  </si>
  <si>
    <t>Private sector snapshot standing</t>
  </si>
  <si>
    <t>Snapshot</t>
  </si>
  <si>
    <r>
      <t>Figure 3</t>
    </r>
    <r>
      <rPr>
        <sz val="10"/>
        <rFont val="Verdana"/>
        <family val="2"/>
      </rPr>
      <t xml:space="preserve">  50-year softwood forecast of softwood increment</t>
    </r>
  </si>
  <si>
    <r>
      <t>volume
(000 m</t>
    </r>
    <r>
      <rPr>
        <vertAlign val="superscript"/>
        <sz val="10"/>
        <color indexed="9"/>
        <rFont val="Verdana"/>
        <family val="2"/>
      </rPr>
      <t>3</t>
    </r>
    <r>
      <rPr>
        <sz val="10"/>
        <color indexed="9"/>
        <rFont val="Verdana"/>
        <family val="2"/>
      </rPr>
      <t xml:space="preserve"> obs)</t>
    </r>
  </si>
  <si>
    <t>South East England</t>
  </si>
  <si>
    <t>Yorkshire and Humber</t>
  </si>
  <si>
    <t>area
(000 ha)</t>
  </si>
  <si>
    <r>
      <t>Figure 2</t>
    </r>
    <r>
      <rPr>
        <sz val="10"/>
        <rFont val="Verdana"/>
        <family val="2"/>
      </rPr>
      <t xml:space="preserve">  50-year softwood forecast of average annual stamding volume</t>
    </r>
  </si>
  <si>
    <r>
      <t>Figure 1</t>
    </r>
    <r>
      <rPr>
        <sz val="10"/>
        <rFont val="Verdana"/>
        <family val="2"/>
      </rPr>
      <t xml:space="preserve">  50-year softwood forecast of average annual production</t>
    </r>
  </si>
  <si>
    <t>Average annual production (thinning &amp; felling) volume to 7cm top diameter overbark standing (000m3 obs)</t>
  </si>
  <si>
    <r>
      <t>Average annual production (thinning &amp; felling) volume to 7cm top diameter overbark standing (000m</t>
    </r>
    <r>
      <rPr>
        <vertAlign val="superscript"/>
        <sz val="10"/>
        <color indexed="9"/>
        <rFont val="Verdana"/>
        <family val="2"/>
      </rPr>
      <t>3</t>
    </r>
    <r>
      <rPr>
        <sz val="10"/>
        <color indexed="9"/>
        <rFont val="Verdana"/>
        <family val="2"/>
      </rPr>
      <t xml:space="preserve"> obs)</t>
    </r>
  </si>
  <si>
    <r>
      <t>Average annual standing volume to 7cm top diameter overbark standing (000m</t>
    </r>
    <r>
      <rPr>
        <vertAlign val="superscript"/>
        <sz val="10"/>
        <color indexed="9"/>
        <rFont val="Verdana"/>
        <family val="2"/>
      </rPr>
      <t>3</t>
    </r>
    <r>
      <rPr>
        <sz val="10"/>
        <color indexed="9"/>
        <rFont val="Verdana"/>
        <family val="2"/>
      </rPr>
      <t xml:space="preserve"> obs)</t>
    </r>
  </si>
  <si>
    <r>
      <t>Average annual net increment volume to 7cm top diameter overbark standing (000m</t>
    </r>
    <r>
      <rPr>
        <vertAlign val="superscript"/>
        <sz val="10"/>
        <color indexed="9"/>
        <rFont val="Verdana"/>
        <family val="2"/>
      </rPr>
      <t>3</t>
    </r>
    <r>
      <rPr>
        <sz val="10"/>
        <color indexed="9"/>
        <rFont val="Verdana"/>
        <family val="2"/>
      </rPr>
      <t xml:space="preserve"> obs)</t>
    </r>
  </si>
  <si>
    <t>Standing volume to 7cm top diameter at start of forecast period</t>
  </si>
  <si>
    <t>Average annual standing volume to 7cm top diameter overbark standing (000m3 obs)</t>
  </si>
  <si>
    <t>Average annual net increment volume to 7cm top diameter overbark standing (000m3 obs)</t>
  </si>
  <si>
    <t>SE value</t>
  </si>
  <si>
    <t>Private sector standing volume</t>
  </si>
  <si>
    <t>Snapshot standing</t>
  </si>
  <si>
    <t>Year</t>
  </si>
  <si>
    <t>Annual</t>
  </si>
  <si>
    <t>Great Britain PS</t>
  </si>
  <si>
    <t>England FC</t>
  </si>
  <si>
    <t>England PS</t>
  </si>
  <si>
    <t>Scotland FC</t>
  </si>
  <si>
    <t>Scotland PS</t>
  </si>
  <si>
    <t>Wales PS</t>
  </si>
  <si>
    <r>
      <t xml:space="preserve">Table 2  </t>
    </r>
    <r>
      <rPr>
        <sz val="10"/>
        <rFont val="Verdana"/>
        <family val="2"/>
      </rPr>
      <t>Stocked area of softwood at 31 March 2012</t>
    </r>
  </si>
  <si>
    <t>% spruce</t>
  </si>
  <si>
    <t>Total vol</t>
  </si>
  <si>
    <t>Total production</t>
  </si>
  <si>
    <t>Years in forecast period</t>
  </si>
  <si>
    <t>Scenario</t>
  </si>
  <si>
    <t>Overdue</t>
  </si>
  <si>
    <t>Cumulative Production to 2061</t>
  </si>
  <si>
    <t>FC/NRW</t>
  </si>
  <si>
    <r>
      <t xml:space="preserve">Figure 4 </t>
    </r>
    <r>
      <rPr>
        <sz val="10"/>
        <rFont val="Verdana"/>
        <family val="2"/>
      </rPr>
      <t xml:space="preserve"> 50-year summary of standing volume, increment and production for GB (FC/NRW and PS)</t>
    </r>
  </si>
  <si>
    <r>
      <t xml:space="preserve">Figure 5  </t>
    </r>
    <r>
      <rPr>
        <sz val="10"/>
        <rFont val="Verdana"/>
        <family val="2"/>
      </rPr>
      <t>50-year summary of standing volume, increment and production for England (FC/NRW and PS)</t>
    </r>
  </si>
  <si>
    <r>
      <t xml:space="preserve">Figure 6 </t>
    </r>
    <r>
      <rPr>
        <sz val="10"/>
        <rFont val="Verdana"/>
        <family val="2"/>
      </rPr>
      <t xml:space="preserve"> 50-year summary of standing volume, increment and production for Scotland (FC/NRW and PS)</t>
    </r>
  </si>
  <si>
    <r>
      <t xml:space="preserve">Figure 7  </t>
    </r>
    <r>
      <rPr>
        <sz val="10"/>
        <rFont val="Verdana"/>
        <family val="2"/>
      </rPr>
      <t>50-year summary of standing volume, increment and production for Wales (FC/NRW and PS)</t>
    </r>
  </si>
  <si>
    <t>FC/NRW estate standing volume</t>
  </si>
  <si>
    <t>FC/NRW estate production</t>
  </si>
  <si>
    <t>FC/NRW estate net increment</t>
  </si>
  <si>
    <t>FCNRW estate snapshot standing</t>
  </si>
  <si>
    <t>Great Britain FC/NRW</t>
  </si>
  <si>
    <t>Wales NRW</t>
  </si>
  <si>
    <t>Country/Region</t>
  </si>
  <si>
    <t>Weighted count</t>
  </si>
  <si>
    <t>GB</t>
  </si>
  <si>
    <t>Wheeled vehicle possible on site</t>
  </si>
  <si>
    <t>Tracked vehicle only on site</t>
  </si>
  <si>
    <t>Sky line site</t>
  </si>
  <si>
    <t>Mechanised harvesting impossible on site</t>
  </si>
  <si>
    <t>Percentage</t>
  </si>
  <si>
    <t>Suitability for harvesting</t>
  </si>
  <si>
    <t>Distance to road</t>
  </si>
  <si>
    <t>&lt; 200m</t>
  </si>
  <si>
    <t>200m - 400m</t>
  </si>
  <si>
    <t>400m - 600m</t>
  </si>
  <si>
    <t>600m - 800m</t>
  </si>
  <si>
    <t>800m - 1000m</t>
  </si>
  <si>
    <t>&gt; 1000m</t>
  </si>
  <si>
    <r>
      <rPr>
        <b/>
        <sz val="10"/>
        <rFont val="Verdana"/>
        <family val="2"/>
      </rPr>
      <t xml:space="preserve">Figure 12  </t>
    </r>
    <r>
      <rPr>
        <sz val="10"/>
        <rFont val="Verdana"/>
        <family val="0"/>
      </rPr>
      <t>Distance to road</t>
    </r>
  </si>
  <si>
    <r>
      <rPr>
        <b/>
        <sz val="10"/>
        <rFont val="Verdana"/>
        <family val="2"/>
      </rPr>
      <t xml:space="preserve">Figure 11  </t>
    </r>
    <r>
      <rPr>
        <sz val="10"/>
        <rFont val="Verdana"/>
        <family val="0"/>
      </rPr>
      <t>Suitability for harvesting</t>
    </r>
  </si>
  <si>
    <t>At start of</t>
  </si>
  <si>
    <t>forecast period</t>
  </si>
  <si>
    <t>Country / region</t>
  </si>
  <si>
    <t>1. Modified biological potential. no open space is introduced</t>
  </si>
  <si>
    <t>4. Applies the assumptions used in the 25-year softwood forecast</t>
  </si>
  <si>
    <t>2. Modified biological potential, 10% reduction in conifer stocked area</t>
  </si>
  <si>
    <t>3. Modified biological potential, 20% reduction in conifer stocked area</t>
  </si>
  <si>
    <t>5. Felling and thinning to the 2005 industry ‘view’</t>
  </si>
  <si>
    <t>6. Felling stands when they achieve a top height of 25m</t>
  </si>
  <si>
    <t>Standing 
volume 
2012</t>
  </si>
  <si>
    <t>Standing 
volume 
2061</t>
  </si>
  <si>
    <t>2062-2066</t>
  </si>
  <si>
    <t>2067-2071</t>
  </si>
  <si>
    <t>2072-2076</t>
  </si>
  <si>
    <t>2077-2081</t>
  </si>
  <si>
    <t>2082-2086</t>
  </si>
  <si>
    <t>2087-2091</t>
  </si>
  <si>
    <t>2092-2096</t>
  </si>
  <si>
    <t>2097-2101</t>
  </si>
  <si>
    <t>2102-2106</t>
  </si>
  <si>
    <t>2107-2111</t>
  </si>
  <si>
    <t>FC/NRW estate</t>
  </si>
  <si>
    <t>Standing 
volume 
2111</t>
  </si>
  <si>
    <t>Figure 4b</t>
  </si>
  <si>
    <t>Figure 4a</t>
  </si>
  <si>
    <t xml:space="preserve">Great Britain </t>
  </si>
  <si>
    <r>
      <t xml:space="preserve">Table 1  </t>
    </r>
    <r>
      <rPr>
        <sz val="10"/>
        <rFont val="Verdana"/>
        <family val="2"/>
      </rPr>
      <t>Summary of FC/NRW softwood forecast</t>
    </r>
  </si>
  <si>
    <r>
      <t xml:space="preserve">Table 1  </t>
    </r>
    <r>
      <rPr>
        <sz val="10"/>
        <rFont val="Verdana"/>
        <family val="2"/>
      </rPr>
      <t>Summary of Private Sector softwood forecast</t>
    </r>
  </si>
  <si>
    <r>
      <t xml:space="preserve">Table 3  </t>
    </r>
    <r>
      <rPr>
        <sz val="10"/>
        <rFont val="Verdana"/>
        <family val="2"/>
      </rPr>
      <t>Standing volume (overbark standing) of softwood at 31 March 2012</t>
    </r>
  </si>
  <si>
    <r>
      <t>Table 4</t>
    </r>
    <r>
      <rPr>
        <sz val="10"/>
        <rFont val="Verdana"/>
        <family val="0"/>
      </rPr>
      <t xml:space="preserve">  50-year forecast of softwood availability volume; annual average volumes within periods</t>
    </r>
  </si>
  <si>
    <r>
      <t>Table 5</t>
    </r>
    <r>
      <rPr>
        <sz val="10"/>
        <rFont val="Verdana"/>
        <family val="0"/>
      </rPr>
      <t xml:space="preserve">  50-year forecast of softwood standing volume; annual average volumes within periods</t>
    </r>
  </si>
  <si>
    <r>
      <t>Table 6</t>
    </r>
    <r>
      <rPr>
        <sz val="10"/>
        <rFont val="Verdana"/>
        <family val="0"/>
      </rPr>
      <t xml:space="preserve">  50-year forecast of softwood increment; annual average volumes within periods</t>
    </r>
  </si>
  <si>
    <r>
      <t xml:space="preserve">Table 7  </t>
    </r>
    <r>
      <rPr>
        <sz val="10"/>
        <rFont val="Verdana"/>
        <family val="2"/>
      </rPr>
      <t>Impacts of harvesting scenarios</t>
    </r>
  </si>
  <si>
    <r>
      <t xml:space="preserve">Table 8 </t>
    </r>
    <r>
      <rPr>
        <sz val="10"/>
        <rFont val="Verdana"/>
        <family val="0"/>
      </rPr>
      <t xml:space="preserve"> Clearfelled area at 31 March 2012</t>
    </r>
  </si>
  <si>
    <r>
      <t>Table A1</t>
    </r>
    <r>
      <rPr>
        <sz val="10"/>
        <rFont val="Verdana"/>
        <family val="0"/>
      </rPr>
      <t xml:space="preserve"> Stocked area by principal conifer tree species at March 2012</t>
    </r>
  </si>
  <si>
    <r>
      <t>Table A2</t>
    </r>
    <r>
      <rPr>
        <sz val="10"/>
        <rFont val="Verdana"/>
        <family val="0"/>
      </rPr>
      <t xml:space="preserve"> Standing volume by principal conifer tree species at March 2012</t>
    </r>
  </si>
  <si>
    <r>
      <t xml:space="preserve">Table B1 </t>
    </r>
    <r>
      <rPr>
        <sz val="10"/>
        <rFont val="Verdana"/>
        <family val="0"/>
      </rPr>
      <t xml:space="preserve"> 50-year forecast volume by principal conifer tree species at 31 March 2012</t>
    </r>
  </si>
  <si>
    <r>
      <t xml:space="preserve">Table B2  </t>
    </r>
    <r>
      <rPr>
        <sz val="10"/>
        <rFont val="Verdana"/>
        <family val="2"/>
      </rPr>
      <t>Summary of volume</t>
    </r>
    <r>
      <rPr>
        <b/>
        <sz val="10"/>
        <rFont val="Verdana"/>
        <family val="2"/>
      </rPr>
      <t xml:space="preserve"> </t>
    </r>
    <r>
      <rPr>
        <sz val="10"/>
        <rFont val="Verdana"/>
        <family val="2"/>
      </rPr>
      <t>by country and region with % spruce</t>
    </r>
  </si>
  <si>
    <t>Units</t>
  </si>
  <si>
    <r>
      <t>000m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obs</t>
    </r>
  </si>
  <si>
    <r>
      <t>Table 1a FC/NRW</t>
    </r>
    <r>
      <rPr>
        <sz val="10"/>
        <rFont val="Verdana"/>
        <family val="0"/>
      </rPr>
      <t xml:space="preserve">  50-year forecast of softwood availability</t>
    </r>
  </si>
  <si>
    <r>
      <t>Table 1b PS</t>
    </r>
    <r>
      <rPr>
        <sz val="10"/>
        <rFont val="Verdana"/>
        <family val="0"/>
      </rPr>
      <t xml:space="preserve">  Summary of Private Sector softwood forecast</t>
    </r>
  </si>
  <si>
    <r>
      <t>Table 3</t>
    </r>
    <r>
      <rPr>
        <sz val="10"/>
        <rFont val="Verdana"/>
        <family val="2"/>
      </rPr>
      <t xml:space="preserve">  Standing volume (overbark standing) of softwood at 31 March 2012</t>
    </r>
  </si>
  <si>
    <r>
      <t>Table 4</t>
    </r>
    <r>
      <rPr>
        <sz val="10"/>
        <rFont val="Verdana"/>
        <family val="2"/>
      </rPr>
      <t xml:space="preserve">  50 year forecast of softwood availability; annual average volumes within periods</t>
    </r>
  </si>
  <si>
    <r>
      <t>Table 5</t>
    </r>
    <r>
      <rPr>
        <sz val="10"/>
        <rFont val="Verdana"/>
        <family val="2"/>
      </rPr>
      <t xml:space="preserve">  50-year forecast of softwood standing volume; annual average volumes within periods</t>
    </r>
  </si>
  <si>
    <r>
      <t xml:space="preserve">Table 6  </t>
    </r>
    <r>
      <rPr>
        <sz val="10"/>
        <rFont val="Verdana"/>
        <family val="2"/>
      </rPr>
      <t xml:space="preserve">50 year forecast of softwood increment;annual average volumes within periods </t>
    </r>
  </si>
  <si>
    <r>
      <t>Table 7</t>
    </r>
    <r>
      <rPr>
        <sz val="10"/>
        <rFont val="Verdana"/>
        <family val="0"/>
      </rPr>
      <t xml:space="preserve">  Impacts of harvesting scenarios</t>
    </r>
  </si>
  <si>
    <r>
      <t>Table 8</t>
    </r>
    <r>
      <rPr>
        <sz val="10"/>
        <rFont val="Verdana"/>
        <family val="0"/>
      </rPr>
      <t xml:space="preserve">  Clearfelled area at March 2012</t>
    </r>
  </si>
  <si>
    <r>
      <t xml:space="preserve">Table A1 </t>
    </r>
    <r>
      <rPr>
        <sz val="10"/>
        <rFont val="Verdana"/>
        <family val="2"/>
      </rPr>
      <t>Stocked area by principal conifer tree species at 31 March 2011</t>
    </r>
  </si>
  <si>
    <r>
      <t xml:space="preserve">Table A2 </t>
    </r>
    <r>
      <rPr>
        <sz val="10"/>
        <rFont val="Verdana"/>
        <family val="2"/>
      </rPr>
      <t>Standing volume by principal conifer tree species at 31 March 2012</t>
    </r>
  </si>
  <si>
    <r>
      <rPr>
        <b/>
        <sz val="10"/>
        <rFont val="Verdana"/>
        <family val="2"/>
      </rPr>
      <t xml:space="preserve">Figure 10  </t>
    </r>
    <r>
      <rPr>
        <sz val="10"/>
        <rFont val="Verdana"/>
        <family val="2"/>
      </rPr>
      <t>50-year timber potential scenarios for the private sector in GB - impact of introducing open space and species conversion</t>
    </r>
  </si>
  <si>
    <r>
      <rPr>
        <b/>
        <sz val="10"/>
        <rFont val="Verdana"/>
        <family val="2"/>
      </rPr>
      <t xml:space="preserve">Figure 11  </t>
    </r>
    <r>
      <rPr>
        <sz val="10"/>
        <rFont val="Verdana"/>
        <family val="2"/>
      </rPr>
      <t>50-year timber potential scenarios for the private sector in GB - impact of different management approaches</t>
    </r>
  </si>
  <si>
    <r>
      <rPr>
        <b/>
        <sz val="10"/>
        <rFont val="Verdana"/>
        <family val="2"/>
      </rPr>
      <t xml:space="preserve">Figure 12  </t>
    </r>
    <r>
      <rPr>
        <sz val="10"/>
        <rFont val="Verdana"/>
        <family val="2"/>
      </rPr>
      <t>50-year timber potential scenarios for the private sector in GB - impact of handling overdue</t>
    </r>
  </si>
  <si>
    <r>
      <t xml:space="preserve">Figure 2  </t>
    </r>
    <r>
      <rPr>
        <sz val="10"/>
        <rFont val="Verdana"/>
        <family val="0"/>
      </rPr>
      <t>50-year softwood forecast summary</t>
    </r>
  </si>
  <si>
    <r>
      <t>Figure 5</t>
    </r>
    <r>
      <rPr>
        <sz val="10"/>
        <rFont val="Verdana"/>
        <family val="0"/>
      </rPr>
      <t xml:space="preserve">  50-year forecast of softwood increment</t>
    </r>
  </si>
  <si>
    <r>
      <t>Figure 4</t>
    </r>
    <r>
      <rPr>
        <sz val="10"/>
        <rFont val="Verdana"/>
        <family val="2"/>
      </rPr>
      <t xml:space="preserve">  50-year forecast of softwood standing volume</t>
    </r>
  </si>
  <si>
    <r>
      <t xml:space="preserve">Cover figure /Figure 3  </t>
    </r>
    <r>
      <rPr>
        <sz val="10"/>
        <rFont val="Verdana"/>
        <family val="2"/>
      </rPr>
      <t>50-year forecast of average annual softwood availability for GB</t>
    </r>
  </si>
  <si>
    <r>
      <t>Figure 6a</t>
    </r>
    <r>
      <rPr>
        <sz val="10"/>
        <rFont val="Verdana"/>
        <family val="2"/>
      </rPr>
      <t xml:space="preserve">  50-year summary of standing volume, increment and production for GB </t>
    </r>
  </si>
  <si>
    <r>
      <t>Figure 6b</t>
    </r>
    <r>
      <rPr>
        <sz val="10"/>
        <rFont val="Verdana"/>
        <family val="2"/>
      </rPr>
      <t xml:space="preserve">  50-year summary of standing volume, increment and production for GB (FC/NRW and PS)</t>
    </r>
  </si>
  <si>
    <r>
      <t>Figure 7</t>
    </r>
    <r>
      <rPr>
        <sz val="10"/>
        <rFont val="Verdana"/>
        <family val="2"/>
      </rPr>
      <t xml:space="preserve">  50-year summary of standing volume, increment and production for England (FC and PS)</t>
    </r>
  </si>
  <si>
    <r>
      <t>Figure 8</t>
    </r>
    <r>
      <rPr>
        <sz val="10"/>
        <rFont val="Verdana"/>
        <family val="2"/>
      </rPr>
      <t xml:space="preserve">  50-year summary of standing volume, increment and production for Scotland (FC and PS)</t>
    </r>
  </si>
  <si>
    <r>
      <t>Figure 9</t>
    </r>
    <r>
      <rPr>
        <sz val="10"/>
        <rFont val="Verdana"/>
        <family val="2"/>
      </rPr>
      <t xml:space="preserve">  50-year summary of standing volume, increment and production for Wales (NRW and PS)</t>
    </r>
  </si>
  <si>
    <r>
      <rPr>
        <b/>
        <sz val="10"/>
        <rFont val="Verdana"/>
        <family val="2"/>
      </rPr>
      <t xml:space="preserve">Figure C1  </t>
    </r>
    <r>
      <rPr>
        <sz val="10"/>
        <rFont val="Verdana"/>
        <family val="0"/>
      </rPr>
      <t>Suitability for harvesting</t>
    </r>
  </si>
  <si>
    <r>
      <rPr>
        <b/>
        <sz val="10"/>
        <rFont val="Verdana"/>
        <family val="2"/>
      </rPr>
      <t xml:space="preserve">Figure C2  </t>
    </r>
    <r>
      <rPr>
        <sz val="10"/>
        <rFont val="Verdana"/>
        <family val="0"/>
      </rPr>
      <t>Distance to road of a sample square</t>
    </r>
  </si>
  <si>
    <r>
      <rPr>
        <b/>
        <sz val="10"/>
        <rFont val="Verdana"/>
        <family val="2"/>
      </rPr>
      <t xml:space="preserve">Figure E1  </t>
    </r>
    <r>
      <rPr>
        <sz val="10"/>
        <rFont val="Verdana"/>
        <family val="0"/>
      </rPr>
      <t>100-year forecast of softwood timber availability by sector</t>
    </r>
  </si>
  <si>
    <r>
      <rPr>
        <b/>
        <sz val="10"/>
        <rFont val="Verdana"/>
        <family val="2"/>
      </rPr>
      <t xml:space="preserve">Figure E2  </t>
    </r>
    <r>
      <rPr>
        <sz val="10"/>
        <rFont val="Verdana"/>
        <family val="0"/>
      </rPr>
      <t>100-year forecast of softwood timber availability for the Private sector under different harvesting scenarios</t>
    </r>
  </si>
  <si>
    <r>
      <t xml:space="preserve">Table B3 </t>
    </r>
    <r>
      <rPr>
        <sz val="10"/>
        <rFont val="Verdana"/>
        <family val="0"/>
      </rPr>
      <t xml:space="preserve"> 50-year forecast volume by principal conifer species by region</t>
    </r>
  </si>
  <si>
    <r>
      <t xml:space="preserve">Table B3  </t>
    </r>
    <r>
      <rPr>
        <sz val="10"/>
        <rFont val="Verdana"/>
        <family val="2"/>
      </rPr>
      <t>50-year forecast volume by principal conifer species by region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</si>
</sst>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[$-809]dd\ mmmm\ yyyy"/>
    <numFmt numFmtId="175" formatCode="[$-809]d\ mmmm\ yyyy;@"/>
    <numFmt numFmtId="176" formatCode="[$-F800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dd/mm/yyyy;@"/>
    <numFmt numFmtId="182" formatCode="#,##0.000"/>
    <numFmt numFmtId="183" formatCode="0.000"/>
    <numFmt numFmtId="184" formatCode="#,##0;#,##0"/>
    <numFmt numFmtId="185" formatCode="General_)"/>
    <numFmt numFmtId="186" formatCode="00000"/>
    <numFmt numFmtId="187" formatCode="0.0%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_-;_-@_-"/>
    <numFmt numFmtId="191" formatCode="_-* #,##0.0000_-;\-* #,##0.0000_-;_-* &quot;-&quot;??_-;_-@_-"/>
    <numFmt numFmtId="192" formatCode=".00"/>
    <numFmt numFmtId="193" formatCode="yyyy"/>
    <numFmt numFmtId="194" formatCode="0.00000"/>
    <numFmt numFmtId="195" formatCode="0.0000"/>
    <numFmt numFmtId="196" formatCode="#,##0.00000"/>
    <numFmt numFmtId="197" formatCode="#,##0_ ;[Red]\-#,##0\ "/>
    <numFmt numFmtId="198" formatCode="\-"/>
    <numFmt numFmtId="199" formatCode="#,##0_ ;\-#,##0\ "/>
    <numFmt numFmtId="200" formatCode="#,##0.00000000000000"/>
    <numFmt numFmtId="201" formatCode="#,##0.0000000000"/>
    <numFmt numFmtId="202" formatCode="#,###\-"/>
    <numFmt numFmtId="203" formatCode="#,##0\-"/>
    <numFmt numFmtId="204" formatCode="&quot;$U&quot;\ #,##0;&quot;$U&quot;\ \-#,##0"/>
    <numFmt numFmtId="205" formatCode="&quot;$U&quot;\ #,##0;[Red]&quot;$U&quot;\ \-#,##0"/>
    <numFmt numFmtId="206" formatCode="&quot;$U&quot;\ #,##0.00;&quot;$U&quot;\ \-#,##0.00"/>
    <numFmt numFmtId="207" formatCode="&quot;$U&quot;\ #,##0.00;[Red]&quot;$U&quot;\ \-#,##0.00"/>
    <numFmt numFmtId="208" formatCode="_ * #,##0_ ;_ * \-#,##0_ ;_ * &quot;-&quot;_ ;_ @_ "/>
    <numFmt numFmtId="209" formatCode="_ &quot;$U&quot;\ * #,##0_ ;_ &quot;$U&quot;\ * \-#,##0_ ;_ &quot;$U&quot;\ * &quot;-&quot;_ ;_ @_ "/>
    <numFmt numFmtId="210" formatCode="_ * #,##0.00_ ;_ * \-#,##0.00_ ;_ * &quot;-&quot;??_ ;_ @_ "/>
    <numFmt numFmtId="211" formatCode="_ &quot;$U&quot;\ * #,##0.00_ ;_ &quot;$U&quot;\ * \-#,##0.00_ ;_ &quot;$U&quot;\ * &quot;-&quot;??_ ;_ @_ "/>
    <numFmt numFmtId="212" formatCode="0.000000"/>
    <numFmt numFmtId="213" formatCode="0.00000000"/>
    <numFmt numFmtId="214" formatCode="0.0000000"/>
    <numFmt numFmtId="215" formatCode="_-*#\,##0_-;\-*#\,##0_-;&quot;-&quot;"/>
    <numFmt numFmtId="216" formatCode="_#\,##0_-;#,##0_-;&quot;-&quot;"/>
    <numFmt numFmtId="217" formatCode="#,##0;\-#,##0;&quot;-&quot;"/>
    <numFmt numFmtId="218" formatCode="#,##0;#,##0.&quot;-&quot;"/>
    <numFmt numFmtId="219" formatCode="#,##0;#,##0;&quot;-&quot;"/>
    <numFmt numFmtId="220" formatCode="#,##0_ ;\-#,##0;\ &quot;-&quot;"/>
    <numFmt numFmtId="221" formatCode="#,##0.0_ ;\-#,##0.0\ "/>
    <numFmt numFmtId="222" formatCode="00"/>
  </numFmts>
  <fonts count="51">
    <font>
      <sz val="10"/>
      <name val="Verdana"/>
      <family val="0"/>
    </font>
    <font>
      <sz val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10"/>
      <name val="Century Gothic"/>
      <family val="2"/>
    </font>
    <font>
      <vertAlign val="superscript"/>
      <sz val="10"/>
      <color indexed="9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u val="single"/>
      <sz val="10"/>
      <color indexed="36"/>
      <name val="Arial"/>
      <family val="2"/>
    </font>
    <font>
      <sz val="11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u val="single"/>
      <sz val="10"/>
      <color indexed="12"/>
      <name val="Arial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sz val="10"/>
      <name val="Arial"/>
      <family val="2"/>
    </font>
    <font>
      <b/>
      <sz val="11"/>
      <color indexed="63"/>
      <name val="Verdana"/>
      <family val="2"/>
    </font>
    <font>
      <b/>
      <sz val="18"/>
      <color indexed="62"/>
      <name val="Verdan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b/>
      <sz val="10"/>
      <color indexed="57"/>
      <name val="Verdana"/>
      <family val="2"/>
    </font>
    <font>
      <b/>
      <sz val="10"/>
      <color indexed="60"/>
      <name val="Verdana"/>
      <family val="2"/>
    </font>
    <font>
      <b/>
      <sz val="10"/>
      <color indexed="10"/>
      <name val="Verdana"/>
      <family val="2"/>
    </font>
    <font>
      <sz val="10"/>
      <color indexed="6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i/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name val="Century Gothic"/>
      <family val="2"/>
    </font>
    <font>
      <sz val="10"/>
      <color indexed="57"/>
      <name val="Verdana"/>
      <family val="2"/>
    </font>
    <font>
      <b/>
      <sz val="10"/>
      <color indexed="9"/>
      <name val="Verdana"/>
      <family val="2"/>
    </font>
    <font>
      <sz val="9"/>
      <name val="Verdana"/>
      <family val="2"/>
    </font>
    <font>
      <sz val="10"/>
      <color indexed="35"/>
      <name val="Verdana"/>
      <family val="2"/>
    </font>
    <font>
      <sz val="10"/>
      <color indexed="8"/>
      <name val="Calibri"/>
      <family val="0"/>
    </font>
    <font>
      <vertAlign val="superscript"/>
      <sz val="10"/>
      <name val="Verdana"/>
      <family val="2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Verdana"/>
      <family val="0"/>
    </font>
    <font>
      <sz val="9"/>
      <color indexed="8"/>
      <name val="Verdana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.75"/>
      <color indexed="8"/>
      <name val="Verdana"/>
      <family val="0"/>
    </font>
    <font>
      <sz val="12"/>
      <color indexed="8"/>
      <name val="Verdana"/>
      <family val="0"/>
    </font>
    <font>
      <b/>
      <sz val="18"/>
      <color indexed="8"/>
      <name val="Calibri"/>
      <family val="0"/>
    </font>
    <font>
      <b/>
      <vertAlign val="superscript"/>
      <sz val="10"/>
      <color indexed="8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Trellis"/>
    </fill>
    <fill>
      <patternFill patternType="solid">
        <fgColor indexed="60"/>
        <bgColor indexed="64"/>
      </patternFill>
    </fill>
    <fill>
      <patternFill patternType="lightTrellis">
        <bgColor indexed="35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medium">
        <color indexed="60"/>
      </bottom>
    </border>
    <border>
      <left style="thin">
        <color indexed="9"/>
      </left>
      <right style="medium">
        <color indexed="60"/>
      </right>
      <top style="thin">
        <color indexed="9"/>
      </top>
      <bottom style="medium">
        <color indexed="6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57"/>
      </bottom>
    </border>
    <border>
      <left style="medium">
        <color indexed="60"/>
      </left>
      <right style="thin">
        <color indexed="9"/>
      </right>
      <top style="medium">
        <color indexed="60"/>
      </top>
      <bottom style="thin">
        <color indexed="9"/>
      </bottom>
    </border>
    <border>
      <left style="medium">
        <color indexed="60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medium">
        <color indexed="60"/>
      </right>
      <top style="thin">
        <color indexed="9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60"/>
      </left>
      <right>
        <color indexed="63"/>
      </right>
      <top style="medium">
        <color indexed="60"/>
      </top>
      <bottom style="thin">
        <color indexed="9"/>
      </bottom>
    </border>
    <border>
      <left style="medium">
        <color indexed="60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60"/>
      </left>
      <right>
        <color indexed="63"/>
      </right>
      <top style="thin">
        <color indexed="9"/>
      </top>
      <bottom style="medium">
        <color indexed="60"/>
      </bottom>
    </border>
    <border>
      <left style="thin">
        <color indexed="9"/>
      </left>
      <right style="thin">
        <color indexed="9"/>
      </right>
      <top style="medium">
        <color indexed="60"/>
      </top>
      <bottom style="thin">
        <color indexed="9"/>
      </bottom>
    </border>
    <border>
      <left style="thin">
        <color indexed="9"/>
      </left>
      <right>
        <color indexed="63"/>
      </right>
      <top style="medium">
        <color indexed="60"/>
      </top>
      <bottom style="thin">
        <color indexed="9"/>
      </bottom>
    </border>
    <border>
      <left style="medium">
        <color indexed="60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60"/>
      </left>
      <right style="thin">
        <color indexed="9"/>
      </right>
      <top style="thin">
        <color indexed="9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9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9"/>
      </bottom>
    </border>
    <border>
      <left style="thin">
        <color indexed="9"/>
      </left>
      <right style="medium">
        <color indexed="60"/>
      </right>
      <top style="thin">
        <color indexed="9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1" applyNumberFormat="0" applyAlignment="0" applyProtection="0"/>
    <xf numFmtId="0" fontId="10" fillId="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20" fillId="13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13" borderId="7" applyNumberFormat="0" applyFont="0" applyAlignment="0" applyProtection="0"/>
    <xf numFmtId="0" fontId="22" fillId="1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10" borderId="10" xfId="59" applyNumberFormat="1" applyFont="1" applyFill="1" applyBorder="1" applyAlignment="1">
      <alignment/>
      <protection/>
    </xf>
    <xf numFmtId="3" fontId="0" fillId="10" borderId="10" xfId="0" applyNumberFormat="1" applyFont="1" applyFill="1" applyBorder="1" applyAlignment="1">
      <alignment horizontal="right"/>
    </xf>
    <xf numFmtId="3" fontId="2" fillId="14" borderId="10" xfId="59" applyNumberFormat="1" applyFont="1" applyFill="1" applyBorder="1" applyAlignment="1">
      <alignment/>
      <protection/>
    </xf>
    <xf numFmtId="3" fontId="2" fillId="14" borderId="10" xfId="0" applyNumberFormat="1" applyFont="1" applyFill="1" applyBorder="1" applyAlignment="1">
      <alignment horizontal="right"/>
    </xf>
    <xf numFmtId="0" fontId="0" fillId="11" borderId="0" xfId="0" applyFont="1" applyFill="1" applyAlignment="1">
      <alignment/>
    </xf>
    <xf numFmtId="0" fontId="0" fillId="11" borderId="0" xfId="0" applyFont="1" applyFill="1" applyAlignment="1">
      <alignment horizontal="left"/>
    </xf>
    <xf numFmtId="0" fontId="0" fillId="11" borderId="0" xfId="0" applyFont="1" applyFill="1" applyBorder="1" applyAlignment="1">
      <alignment/>
    </xf>
    <xf numFmtId="0" fontId="0" fillId="11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0" fontId="17" fillId="0" borderId="0" xfId="53" applyBorder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30" fillId="10" borderId="10" xfId="0" applyNumberFormat="1" applyFont="1" applyFill="1" applyBorder="1" applyAlignment="1">
      <alignment horizontal="right"/>
    </xf>
    <xf numFmtId="3" fontId="31" fillId="14" borderId="10" xfId="0" applyNumberFormat="1" applyFont="1" applyFill="1" applyBorder="1" applyAlignment="1">
      <alignment horizontal="right"/>
    </xf>
    <xf numFmtId="3" fontId="0" fillId="10" borderId="10" xfId="59" applyNumberFormat="1" applyFont="1" applyFill="1" applyBorder="1" applyAlignment="1">
      <alignment horizontal="right"/>
      <protection/>
    </xf>
    <xf numFmtId="3" fontId="0" fillId="10" borderId="10" xfId="0" applyNumberFormat="1" applyFill="1" applyBorder="1" applyAlignment="1">
      <alignment horizontal="right"/>
    </xf>
    <xf numFmtId="172" fontId="2" fillId="14" borderId="10" xfId="59" applyNumberFormat="1" applyFont="1" applyFill="1" applyBorder="1" applyAlignment="1">
      <alignment horizontal="right"/>
      <protection/>
    </xf>
    <xf numFmtId="172" fontId="2" fillId="14" borderId="10" xfId="0" applyNumberFormat="1" applyFont="1" applyFill="1" applyBorder="1" applyAlignment="1">
      <alignment horizontal="right"/>
    </xf>
    <xf numFmtId="172" fontId="0" fillId="10" borderId="10" xfId="59" applyNumberFormat="1" applyFont="1" applyFill="1" applyBorder="1" applyAlignment="1">
      <alignment horizontal="right"/>
      <protection/>
    </xf>
    <xf numFmtId="172" fontId="0" fillId="10" borderId="10" xfId="0" applyNumberFormat="1" applyFill="1" applyBorder="1" applyAlignment="1">
      <alignment horizontal="right"/>
    </xf>
    <xf numFmtId="0" fontId="17" fillId="0" borderId="0" xfId="53" applyAlignment="1" applyProtection="1">
      <alignment/>
      <protection/>
    </xf>
    <xf numFmtId="0" fontId="0" fillId="0" borderId="0" xfId="0" applyFont="1" applyAlignment="1">
      <alignment horizontal="right"/>
    </xf>
    <xf numFmtId="41" fontId="0" fillId="0" borderId="0" xfId="61" applyNumberFormat="1" applyFont="1" applyFill="1" applyBorder="1" applyAlignment="1">
      <alignment horizontal="right"/>
      <protection/>
    </xf>
    <xf numFmtId="0" fontId="26" fillId="0" borderId="0" xfId="0" applyFont="1" applyBorder="1" applyAlignment="1">
      <alignment/>
    </xf>
    <xf numFmtId="0" fontId="0" fillId="10" borderId="1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0" fillId="0" borderId="0" xfId="0" applyFont="1" applyFill="1" applyBorder="1" applyAlignment="1">
      <alignment/>
    </xf>
    <xf numFmtId="3" fontId="3" fillId="0" borderId="0" xfId="60" applyNumberFormat="1" applyFont="1" applyFill="1" applyBorder="1" applyAlignment="1">
      <alignment horizontal="right"/>
      <protection/>
    </xf>
    <xf numFmtId="3" fontId="3" fillId="16" borderId="10" xfId="60" applyNumberFormat="1" applyFont="1" applyFill="1" applyBorder="1" applyAlignment="1">
      <alignment horizontal="center"/>
      <protection/>
    </xf>
    <xf numFmtId="3" fontId="3" fillId="16" borderId="12" xfId="60" applyNumberFormat="1" applyFont="1" applyFill="1" applyBorder="1" applyAlignment="1">
      <alignment horizontal="center" wrapText="1"/>
      <protection/>
    </xf>
    <xf numFmtId="3" fontId="3" fillId="0" borderId="0" xfId="60" applyNumberFormat="1" applyFont="1" applyFill="1" applyBorder="1" applyAlignment="1">
      <alignment/>
      <protection/>
    </xf>
    <xf numFmtId="3" fontId="2" fillId="0" borderId="13" xfId="60" applyNumberFormat="1" applyFont="1" applyBorder="1">
      <alignment/>
      <protection/>
    </xf>
    <xf numFmtId="3" fontId="0" fillId="0" borderId="0" xfId="60" applyNumberFormat="1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3" fontId="2" fillId="0" borderId="14" xfId="60" applyNumberFormat="1" applyFont="1" applyBorder="1" applyAlignment="1">
      <alignment horizontal="right"/>
      <protection/>
    </xf>
    <xf numFmtId="3" fontId="0" fillId="0" borderId="13" xfId="60" applyNumberFormat="1" applyFont="1" applyBorder="1">
      <alignment/>
      <protection/>
    </xf>
    <xf numFmtId="3" fontId="2" fillId="0" borderId="0" xfId="60" applyNumberFormat="1" applyFont="1" applyBorder="1" applyAlignment="1">
      <alignment horizontal="right"/>
      <protection/>
    </xf>
    <xf numFmtId="3" fontId="2" fillId="0" borderId="0" xfId="60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/>
    </xf>
    <xf numFmtId="3" fontId="3" fillId="16" borderId="13" xfId="60" applyNumberFormat="1" applyFont="1" applyFill="1" applyBorder="1">
      <alignment/>
      <protection/>
    </xf>
    <xf numFmtId="3" fontId="3" fillId="16" borderId="0" xfId="60" applyNumberFormat="1" applyFont="1" applyFill="1" applyBorder="1" applyAlignment="1">
      <alignment horizontal="right"/>
      <protection/>
    </xf>
    <xf numFmtId="3" fontId="3" fillId="16" borderId="14" xfId="60" applyNumberFormat="1" applyFont="1" applyFill="1" applyBorder="1" applyAlignment="1">
      <alignment horizontal="right"/>
      <protection/>
    </xf>
    <xf numFmtId="3" fontId="3" fillId="0" borderId="0" xfId="60" applyNumberFormat="1" applyFont="1" applyFill="1" applyBorder="1">
      <alignment/>
      <protection/>
    </xf>
    <xf numFmtId="0" fontId="0" fillId="0" borderId="13" xfId="0" applyFont="1" applyBorder="1" applyAlignment="1">
      <alignment/>
    </xf>
    <xf numFmtId="3" fontId="0" fillId="0" borderId="14" xfId="60" applyNumberFormat="1" applyFont="1" applyBorder="1" applyAlignment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0" xfId="60" applyNumberFormat="1" applyFont="1" applyFill="1" applyBorder="1" applyAlignment="1">
      <alignment horizontal="right"/>
      <protection/>
    </xf>
    <xf numFmtId="3" fontId="0" fillId="0" borderId="15" xfId="60" applyNumberFormat="1" applyFont="1" applyBorder="1">
      <alignment/>
      <protection/>
    </xf>
    <xf numFmtId="3" fontId="0" fillId="0" borderId="16" xfId="60" applyNumberFormat="1" applyFont="1" applyBorder="1" applyAlignment="1">
      <alignment horizontal="right"/>
      <protection/>
    </xf>
    <xf numFmtId="3" fontId="0" fillId="0" borderId="17" xfId="60" applyNumberFormat="1" applyFont="1" applyBorder="1" applyAlignment="1">
      <alignment horizontal="right"/>
      <protection/>
    </xf>
    <xf numFmtId="3" fontId="0" fillId="0" borderId="16" xfId="60" applyNumberFormat="1" applyFont="1" applyFill="1" applyBorder="1" applyAlignment="1">
      <alignment horizontal="right"/>
      <protection/>
    </xf>
    <xf numFmtId="3" fontId="0" fillId="0" borderId="16" xfId="0" applyNumberFormat="1" applyFont="1" applyFill="1" applyBorder="1" applyAlignment="1">
      <alignment/>
    </xf>
    <xf numFmtId="3" fontId="0" fillId="0" borderId="0" xfId="60" applyNumberFormat="1" applyFont="1" applyFill="1" applyBorder="1">
      <alignment/>
      <protection/>
    </xf>
    <xf numFmtId="0" fontId="4" fillId="0" borderId="0" xfId="60" applyFont="1" applyBorder="1">
      <alignment/>
      <protection/>
    </xf>
    <xf numFmtId="1" fontId="4" fillId="0" borderId="0" xfId="60" applyNumberFormat="1" applyFont="1" applyBorder="1" applyAlignment="1">
      <alignment horizontal="right"/>
      <protection/>
    </xf>
    <xf numFmtId="0" fontId="34" fillId="0" borderId="0" xfId="60" applyFont="1" applyBorder="1">
      <alignment/>
      <protection/>
    </xf>
    <xf numFmtId="1" fontId="34" fillId="0" borderId="0" xfId="60" applyNumberFormat="1" applyFont="1" applyBorder="1" applyAlignment="1">
      <alignment horizontal="right"/>
      <protection/>
    </xf>
    <xf numFmtId="0" fontId="35" fillId="0" borderId="13" xfId="0" applyFont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0" fontId="35" fillId="0" borderId="18" xfId="0" applyFont="1" applyBorder="1" applyAlignment="1">
      <alignment vertical="center"/>
    </xf>
    <xf numFmtId="3" fontId="0" fillId="0" borderId="19" xfId="60" applyNumberFormat="1" applyFont="1" applyBorder="1" applyAlignment="1">
      <alignment horizontal="right"/>
      <protection/>
    </xf>
    <xf numFmtId="1" fontId="0" fillId="0" borderId="19" xfId="65" applyNumberFormat="1" applyFont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1" fontId="0" fillId="0" borderId="0" xfId="65" applyNumberFormat="1" applyFont="1" applyBorder="1" applyAlignment="1">
      <alignment horizontal="right"/>
    </xf>
    <xf numFmtId="0" fontId="35" fillId="0" borderId="15" xfId="0" applyFont="1" applyBorder="1" applyAlignment="1">
      <alignment vertical="center"/>
    </xf>
    <xf numFmtId="1" fontId="0" fillId="0" borderId="16" xfId="65" applyNumberFormat="1" applyFont="1" applyBorder="1" applyAlignment="1">
      <alignment horizontal="right"/>
    </xf>
    <xf numFmtId="0" fontId="35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65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0" xfId="60" applyFont="1" applyBorder="1" applyAlignment="1">
      <alignment horizontal="center"/>
      <protection/>
    </xf>
    <xf numFmtId="0" fontId="35" fillId="0" borderId="18" xfId="0" applyFont="1" applyBorder="1" applyAlignment="1">
      <alignment horizontal="left" vertical="center"/>
    </xf>
    <xf numFmtId="0" fontId="35" fillId="0" borderId="13" xfId="0" applyFont="1" applyBorder="1" applyAlignment="1">
      <alignment horizontal="left" vertical="center"/>
    </xf>
    <xf numFmtId="3" fontId="2" fillId="0" borderId="19" xfId="60" applyNumberFormat="1" applyFont="1" applyBorder="1" applyAlignment="1">
      <alignment horizontal="right"/>
      <protection/>
    </xf>
    <xf numFmtId="3" fontId="2" fillId="0" borderId="20" xfId="60" applyNumberFormat="1" applyFont="1" applyBorder="1" applyAlignment="1">
      <alignment horizontal="right"/>
      <protection/>
    </xf>
    <xf numFmtId="3" fontId="0" fillId="0" borderId="21" xfId="60" applyNumberFormat="1" applyFont="1" applyBorder="1" applyAlignment="1">
      <alignment horizontal="right"/>
      <protection/>
    </xf>
    <xf numFmtId="3" fontId="0" fillId="0" borderId="19" xfId="60" applyNumberFormat="1" applyFont="1" applyFill="1" applyBorder="1" applyAlignment="1">
      <alignment horizontal="right"/>
      <protection/>
    </xf>
    <xf numFmtId="3" fontId="0" fillId="0" borderId="21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35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3" fillId="16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60" applyNumberFormat="1" applyFont="1" applyFill="1" applyBorder="1">
      <alignment/>
      <protection/>
    </xf>
    <xf numFmtId="3" fontId="0" fillId="0" borderId="14" xfId="60" applyNumberFormat="1" applyFont="1" applyFill="1" applyBorder="1">
      <alignment/>
      <protection/>
    </xf>
    <xf numFmtId="0" fontId="0" fillId="0" borderId="16" xfId="0" applyFont="1" applyFill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17" xfId="60" applyNumberFormat="1" applyFont="1" applyFill="1" applyBorder="1">
      <alignment/>
      <protection/>
    </xf>
    <xf numFmtId="0" fontId="0" fillId="0" borderId="15" xfId="0" applyFont="1" applyBorder="1" applyAlignment="1">
      <alignment vertical="center"/>
    </xf>
    <xf numFmtId="0" fontId="35" fillId="0" borderId="15" xfId="0" applyFont="1" applyBorder="1" applyAlignment="1">
      <alignment horizontal="left" vertical="center"/>
    </xf>
    <xf numFmtId="3" fontId="0" fillId="17" borderId="20" xfId="0" applyNumberFormat="1" applyFont="1" applyFill="1" applyBorder="1" applyAlignment="1">
      <alignment/>
    </xf>
    <xf numFmtId="3" fontId="0" fillId="17" borderId="20" xfId="60" applyNumberFormat="1" applyFont="1" applyFill="1" applyBorder="1">
      <alignment/>
      <protection/>
    </xf>
    <xf numFmtId="3" fontId="0" fillId="17" borderId="14" xfId="0" applyNumberFormat="1" applyFont="1" applyFill="1" applyBorder="1" applyAlignment="1">
      <alignment/>
    </xf>
    <xf numFmtId="3" fontId="0" fillId="17" borderId="14" xfId="60" applyNumberFormat="1" applyFont="1" applyFill="1" applyBorder="1">
      <alignment/>
      <protection/>
    </xf>
    <xf numFmtId="3" fontId="0" fillId="17" borderId="17" xfId="0" applyNumberFormat="1" applyFont="1" applyFill="1" applyBorder="1" applyAlignment="1">
      <alignment/>
    </xf>
    <xf numFmtId="3" fontId="0" fillId="17" borderId="17" xfId="60" applyNumberFormat="1" applyFont="1" applyFill="1" applyBorder="1">
      <alignment/>
      <protection/>
    </xf>
    <xf numFmtId="0" fontId="3" fillId="16" borderId="13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2" fillId="0" borderId="0" xfId="53" applyFont="1" applyFill="1" applyAlignment="1" applyProtection="1">
      <alignment/>
      <protection/>
    </xf>
    <xf numFmtId="3" fontId="2" fillId="14" borderId="10" xfId="59" applyNumberFormat="1" applyFont="1" applyFill="1" applyBorder="1" applyAlignment="1">
      <alignment horizontal="right"/>
      <protection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1" fontId="3" fillId="16" borderId="10" xfId="60" applyNumberFormat="1" applyFont="1" applyFill="1" applyBorder="1" applyAlignment="1">
      <alignment horizontal="center"/>
      <protection/>
    </xf>
    <xf numFmtId="1" fontId="3" fillId="16" borderId="22" xfId="60" applyNumberFormat="1" applyFont="1" applyFill="1" applyBorder="1" applyAlignment="1">
      <alignment horizontal="center"/>
      <protection/>
    </xf>
    <xf numFmtId="3" fontId="3" fillId="16" borderId="22" xfId="60" applyNumberFormat="1" applyFont="1" applyFill="1" applyBorder="1" applyAlignment="1">
      <alignment horizontal="center"/>
      <protection/>
    </xf>
    <xf numFmtId="0" fontId="2" fillId="14" borderId="23" xfId="59" applyNumberFormat="1" applyFont="1" applyFill="1" applyBorder="1" applyAlignment="1">
      <alignment/>
      <protection/>
    </xf>
    <xf numFmtId="3" fontId="2" fillId="14" borderId="24" xfId="0" applyNumberFormat="1" applyFont="1" applyFill="1" applyBorder="1" applyAlignment="1">
      <alignment horizontal="right"/>
    </xf>
    <xf numFmtId="3" fontId="0" fillId="10" borderId="11" xfId="59" applyNumberFormat="1" applyFont="1" applyFill="1" applyBorder="1" applyAlignment="1">
      <alignment/>
      <protection/>
    </xf>
    <xf numFmtId="3" fontId="2" fillId="14" borderId="23" xfId="59" applyNumberFormat="1" applyFont="1" applyFill="1" applyBorder="1" applyAlignment="1">
      <alignment/>
      <protection/>
    </xf>
    <xf numFmtId="172" fontId="0" fillId="10" borderId="10" xfId="0" applyNumberFormat="1" applyFont="1" applyFill="1" applyBorder="1" applyAlignment="1">
      <alignment horizontal="right"/>
    </xf>
    <xf numFmtId="172" fontId="2" fillId="14" borderId="24" xfId="0" applyNumberFormat="1" applyFont="1" applyFill="1" applyBorder="1" applyAlignment="1">
      <alignment horizontal="right"/>
    </xf>
    <xf numFmtId="172" fontId="2" fillId="10" borderId="22" xfId="0" applyNumberFormat="1" applyFont="1" applyFill="1" applyBorder="1" applyAlignment="1">
      <alignment horizontal="right"/>
    </xf>
    <xf numFmtId="172" fontId="2" fillId="14" borderId="25" xfId="0" applyNumberFormat="1" applyFont="1" applyFill="1" applyBorder="1" applyAlignment="1">
      <alignment horizontal="right"/>
    </xf>
    <xf numFmtId="217" fontId="30" fillId="10" borderId="10" xfId="0" applyNumberFormat="1" applyFont="1" applyFill="1" applyBorder="1" applyAlignment="1">
      <alignment horizontal="right"/>
    </xf>
    <xf numFmtId="217" fontId="31" fillId="14" borderId="24" xfId="0" applyNumberFormat="1" applyFont="1" applyFill="1" applyBorder="1" applyAlignment="1">
      <alignment horizontal="right"/>
    </xf>
    <xf numFmtId="3" fontId="2" fillId="10" borderId="10" xfId="0" applyNumberFormat="1" applyFont="1" applyFill="1" applyBorder="1" applyAlignment="1">
      <alignment horizontal="right"/>
    </xf>
    <xf numFmtId="3" fontId="2" fillId="14" borderId="10" xfId="0" applyNumberFormat="1" applyFont="1" applyFill="1" applyBorder="1" applyAlignment="1">
      <alignment horizontal="right"/>
    </xf>
    <xf numFmtId="219" fontId="30" fillId="10" borderId="10" xfId="0" applyNumberFormat="1" applyFont="1" applyFill="1" applyBorder="1" applyAlignment="1">
      <alignment horizontal="right"/>
    </xf>
    <xf numFmtId="219" fontId="31" fillId="14" borderId="10" xfId="0" applyNumberFormat="1" applyFont="1" applyFill="1" applyBorder="1" applyAlignment="1">
      <alignment horizontal="right"/>
    </xf>
    <xf numFmtId="3" fontId="0" fillId="10" borderId="11" xfId="59" applyNumberFormat="1" applyFont="1" applyFill="1" applyBorder="1" applyAlignment="1">
      <alignment/>
      <protection/>
    </xf>
    <xf numFmtId="3" fontId="2" fillId="10" borderId="22" xfId="0" applyNumberFormat="1" applyFont="1" applyFill="1" applyBorder="1" applyAlignment="1">
      <alignment horizontal="right"/>
    </xf>
    <xf numFmtId="3" fontId="0" fillId="10" borderId="23" xfId="59" applyNumberFormat="1" applyFont="1" applyFill="1" applyBorder="1" applyAlignment="1">
      <alignment/>
      <protection/>
    </xf>
    <xf numFmtId="3" fontId="0" fillId="10" borderId="24" xfId="59" applyNumberFormat="1" applyFont="1" applyFill="1" applyBorder="1" applyAlignment="1">
      <alignment horizontal="right"/>
      <protection/>
    </xf>
    <xf numFmtId="3" fontId="0" fillId="10" borderId="24" xfId="0" applyNumberFormat="1" applyFill="1" applyBorder="1" applyAlignment="1">
      <alignment horizontal="right"/>
    </xf>
    <xf numFmtId="3" fontId="2" fillId="10" borderId="25" xfId="0" applyNumberFormat="1" applyFont="1" applyFill="1" applyBorder="1" applyAlignment="1">
      <alignment horizontal="right"/>
    </xf>
    <xf numFmtId="219" fontId="30" fillId="10" borderId="24" xfId="0" applyNumberFormat="1" applyFont="1" applyFill="1" applyBorder="1" applyAlignment="1">
      <alignment horizontal="right"/>
    </xf>
    <xf numFmtId="0" fontId="0" fillId="10" borderId="11" xfId="59" applyNumberFormat="1" applyFont="1" applyFill="1" applyBorder="1" applyAlignment="1">
      <alignment/>
      <protection/>
    </xf>
    <xf numFmtId="0" fontId="0" fillId="10" borderId="23" xfId="59" applyNumberFormat="1" applyFont="1" applyFill="1" applyBorder="1" applyAlignment="1">
      <alignment/>
      <protection/>
    </xf>
    <xf numFmtId="217" fontId="30" fillId="10" borderId="24" xfId="0" applyNumberFormat="1" applyFont="1" applyFill="1" applyBorder="1" applyAlignment="1">
      <alignment horizontal="right"/>
    </xf>
    <xf numFmtId="0" fontId="2" fillId="14" borderId="11" xfId="0" applyFont="1" applyFill="1" applyBorder="1" applyAlignment="1">
      <alignment/>
    </xf>
    <xf numFmtId="172" fontId="2" fillId="14" borderId="22" xfId="65" applyNumberFormat="1" applyFont="1" applyFill="1" applyBorder="1" applyAlignment="1">
      <alignment horizontal="right"/>
    </xf>
    <xf numFmtId="172" fontId="2" fillId="10" borderId="22" xfId="65" applyNumberFormat="1" applyFont="1" applyFill="1" applyBorder="1" applyAlignment="1">
      <alignment horizontal="right"/>
    </xf>
    <xf numFmtId="0" fontId="0" fillId="10" borderId="23" xfId="0" applyFont="1" applyFill="1" applyBorder="1" applyAlignment="1">
      <alignment/>
    </xf>
    <xf numFmtId="172" fontId="0" fillId="10" borderId="24" xfId="59" applyNumberFormat="1" applyFont="1" applyFill="1" applyBorder="1" applyAlignment="1">
      <alignment horizontal="right"/>
      <protection/>
    </xf>
    <xf numFmtId="172" fontId="0" fillId="10" borderId="24" xfId="0" applyNumberFormat="1" applyFill="1" applyBorder="1" applyAlignment="1">
      <alignment horizontal="right"/>
    </xf>
    <xf numFmtId="172" fontId="2" fillId="10" borderId="25" xfId="65" applyNumberFormat="1" applyFont="1" applyFill="1" applyBorder="1" applyAlignment="1">
      <alignment horizontal="right"/>
    </xf>
    <xf numFmtId="217" fontId="31" fillId="14" borderId="10" xfId="65" applyNumberFormat="1" applyFont="1" applyFill="1" applyBorder="1" applyAlignment="1">
      <alignment horizontal="right"/>
    </xf>
    <xf numFmtId="217" fontId="30" fillId="10" borderId="10" xfId="65" applyNumberFormat="1" applyFont="1" applyFill="1" applyBorder="1" applyAlignment="1">
      <alignment horizontal="right"/>
    </xf>
    <xf numFmtId="3" fontId="2" fillId="14" borderId="22" xfId="65" applyNumberFormat="1" applyFont="1" applyFill="1" applyBorder="1" applyAlignment="1">
      <alignment horizontal="right"/>
    </xf>
    <xf numFmtId="3" fontId="2" fillId="10" borderId="22" xfId="65" applyNumberFormat="1" applyFont="1" applyFill="1" applyBorder="1" applyAlignment="1">
      <alignment horizontal="right"/>
    </xf>
    <xf numFmtId="199" fontId="0" fillId="10" borderId="10" xfId="61" applyNumberFormat="1" applyFont="1" applyFill="1" applyBorder="1" applyAlignment="1">
      <alignment horizontal="right"/>
      <protection/>
    </xf>
    <xf numFmtId="220" fontId="30" fillId="10" borderId="10" xfId="61" applyNumberFormat="1" applyFont="1" applyFill="1" applyBorder="1" applyAlignment="1">
      <alignment horizontal="right"/>
      <protection/>
    </xf>
    <xf numFmtId="220" fontId="30" fillId="10" borderId="22" xfId="61" applyNumberFormat="1" applyFont="1" applyFill="1" applyBorder="1" applyAlignment="1">
      <alignment horizontal="right"/>
      <protection/>
    </xf>
    <xf numFmtId="217" fontId="30" fillId="10" borderId="10" xfId="61" applyNumberFormat="1" applyFont="1" applyFill="1" applyBorder="1" applyAlignment="1">
      <alignment horizontal="right"/>
      <protection/>
    </xf>
    <xf numFmtId="221" fontId="2" fillId="10" borderId="22" xfId="61" applyNumberFormat="1" applyFont="1" applyFill="1" applyBorder="1" applyAlignment="1">
      <alignment horizontal="right"/>
      <protection/>
    </xf>
    <xf numFmtId="3" fontId="3" fillId="16" borderId="26" xfId="60" applyNumberFormat="1" applyFont="1" applyFill="1" applyBorder="1" applyAlignment="1">
      <alignment horizontal="center" wrapText="1"/>
      <protection/>
    </xf>
    <xf numFmtId="3" fontId="32" fillId="16" borderId="12" xfId="60" applyNumberFormat="1" applyFont="1" applyFill="1" applyBorder="1" applyAlignment="1">
      <alignment horizontal="center" vertical="center" wrapText="1"/>
      <protection/>
    </xf>
    <xf numFmtId="3" fontId="32" fillId="16" borderId="27" xfId="60" applyNumberFormat="1" applyFont="1" applyFill="1" applyBorder="1" applyAlignment="1">
      <alignment horizontal="center" vertical="center" wrapText="1"/>
      <protection/>
    </xf>
    <xf numFmtId="0" fontId="3" fillId="16" borderId="13" xfId="0" applyFont="1" applyFill="1" applyBorder="1" applyAlignment="1">
      <alignment horizontal="left"/>
    </xf>
    <xf numFmtId="0" fontId="3" fillId="16" borderId="15" xfId="0" applyFont="1" applyFill="1" applyBorder="1" applyAlignment="1">
      <alignment horizontal="left"/>
    </xf>
    <xf numFmtId="3" fontId="3" fillId="16" borderId="17" xfId="60" applyNumberFormat="1" applyFont="1" applyFill="1" applyBorder="1" applyAlignment="1">
      <alignment horizontal="center"/>
      <protection/>
    </xf>
    <xf numFmtId="0" fontId="0" fillId="0" borderId="0" xfId="0" applyAlignment="1" quotePrefix="1">
      <alignment/>
    </xf>
    <xf numFmtId="3" fontId="0" fillId="17" borderId="0" xfId="0" applyNumberFormat="1" applyFont="1" applyFill="1" applyBorder="1" applyAlignment="1">
      <alignment/>
    </xf>
    <xf numFmtId="3" fontId="0" fillId="17" borderId="16" xfId="0" applyNumberFormat="1" applyFont="1" applyFill="1" applyBorder="1" applyAlignment="1">
      <alignment/>
    </xf>
    <xf numFmtId="3" fontId="0" fillId="17" borderId="19" xfId="0" applyNumberFormat="1" applyFont="1" applyFill="1" applyBorder="1" applyAlignment="1">
      <alignment/>
    </xf>
    <xf numFmtId="3" fontId="0" fillId="17" borderId="19" xfId="60" applyNumberFormat="1" applyFont="1" applyFill="1" applyBorder="1" applyAlignment="1">
      <alignment horizontal="right"/>
      <protection/>
    </xf>
    <xf numFmtId="3" fontId="0" fillId="17" borderId="0" xfId="60" applyNumberFormat="1" applyFont="1" applyFill="1" applyBorder="1" applyAlignment="1">
      <alignment horizontal="right"/>
      <protection/>
    </xf>
    <xf numFmtId="3" fontId="0" fillId="17" borderId="16" xfId="60" applyNumberFormat="1" applyFont="1" applyFill="1" applyBorder="1" applyAlignment="1">
      <alignment horizontal="right"/>
      <protection/>
    </xf>
    <xf numFmtId="0" fontId="27" fillId="0" borderId="0" xfId="0" applyNumberFormat="1" applyFont="1" applyFill="1" applyBorder="1" applyAlignment="1">
      <alignment horizontal="center" vertical="top"/>
    </xf>
    <xf numFmtId="0" fontId="0" fillId="0" borderId="0" xfId="57" applyFont="1">
      <alignment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 applyFill="1" applyBorder="1" applyAlignment="1">
      <alignment horizontal="right"/>
      <protection/>
    </xf>
    <xf numFmtId="0" fontId="2" fillId="0" borderId="0" xfId="57" applyFont="1">
      <alignment/>
      <protection/>
    </xf>
    <xf numFmtId="0" fontId="0" fillId="0" borderId="0" xfId="57" applyFont="1" applyFill="1" applyBorder="1">
      <alignment/>
      <protection/>
    </xf>
    <xf numFmtId="0" fontId="28" fillId="0" borderId="0" xfId="57" applyFont="1" applyBorder="1">
      <alignment/>
      <protection/>
    </xf>
    <xf numFmtId="172" fontId="0" fillId="10" borderId="10" xfId="61" applyNumberFormat="1" applyFont="1" applyFill="1" applyBorder="1" applyAlignment="1">
      <alignment horizontal="right"/>
      <protection/>
    </xf>
    <xf numFmtId="199" fontId="0" fillId="10" borderId="10" xfId="62" applyNumberFormat="1" applyFont="1" applyFill="1" applyBorder="1" applyAlignment="1">
      <alignment/>
      <protection/>
    </xf>
    <xf numFmtId="3" fontId="0" fillId="10" borderId="10" xfId="62" applyNumberFormat="1" applyFont="1" applyFill="1" applyBorder="1" applyAlignment="1">
      <alignment/>
      <protection/>
    </xf>
    <xf numFmtId="217" fontId="30" fillId="10" borderId="10" xfId="62" applyNumberFormat="1" applyFont="1" applyFill="1" applyBorder="1" applyAlignment="1">
      <alignment/>
      <protection/>
    </xf>
    <xf numFmtId="199" fontId="2" fillId="10" borderId="10" xfId="62" applyNumberFormat="1" applyFont="1" applyFill="1" applyBorder="1" applyAlignment="1">
      <alignment/>
      <protection/>
    </xf>
    <xf numFmtId="199" fontId="2" fillId="14" borderId="10" xfId="62" applyNumberFormat="1" applyFont="1" applyFill="1" applyBorder="1" applyAlignment="1">
      <alignment/>
      <protection/>
    </xf>
    <xf numFmtId="3" fontId="2" fillId="14" borderId="10" xfId="62" applyNumberFormat="1" applyFont="1" applyFill="1" applyBorder="1" applyAlignment="1">
      <alignment/>
      <protection/>
    </xf>
    <xf numFmtId="217" fontId="31" fillId="14" borderId="10" xfId="62" applyNumberFormat="1" applyFont="1" applyFill="1" applyBorder="1" applyAlignment="1">
      <alignment/>
      <protection/>
    </xf>
    <xf numFmtId="199" fontId="2" fillId="14" borderId="24" xfId="62" applyNumberFormat="1" applyFont="1" applyFill="1" applyBorder="1" applyAlignment="1">
      <alignment/>
      <protection/>
    </xf>
    <xf numFmtId="3" fontId="2" fillId="14" borderId="24" xfId="62" applyNumberFormat="1" applyFont="1" applyFill="1" applyBorder="1" applyAlignment="1">
      <alignment/>
      <protection/>
    </xf>
    <xf numFmtId="217" fontId="31" fillId="14" borderId="24" xfId="62" applyNumberFormat="1" applyFont="1" applyFill="1" applyBorder="1" applyAlignment="1">
      <alignment/>
      <protection/>
    </xf>
    <xf numFmtId="3" fontId="36" fillId="18" borderId="11" xfId="62" applyNumberFormat="1" applyFont="1" applyFill="1" applyBorder="1">
      <alignment/>
      <protection/>
    </xf>
    <xf numFmtId="3" fontId="3" fillId="18" borderId="11" xfId="62" applyNumberFormat="1" applyFont="1" applyFill="1" applyBorder="1">
      <alignment/>
      <protection/>
    </xf>
    <xf numFmtId="3" fontId="36" fillId="19" borderId="11" xfId="62" applyNumberFormat="1" applyFont="1" applyFill="1" applyBorder="1">
      <alignment/>
      <protection/>
    </xf>
    <xf numFmtId="3" fontId="3" fillId="19" borderId="11" xfId="62" applyNumberFormat="1" applyFont="1" applyFill="1" applyBorder="1">
      <alignment/>
      <protection/>
    </xf>
    <xf numFmtId="3" fontId="36" fillId="20" borderId="11" xfId="62" applyNumberFormat="1" applyFont="1" applyFill="1" applyBorder="1">
      <alignment/>
      <protection/>
    </xf>
    <xf numFmtId="172" fontId="2" fillId="14" borderId="22" xfId="0" applyNumberFormat="1" applyFont="1" applyFill="1" applyBorder="1" applyAlignment="1">
      <alignment horizontal="right"/>
    </xf>
    <xf numFmtId="221" fontId="2" fillId="14" borderId="22" xfId="61" applyNumberFormat="1" applyFont="1" applyFill="1" applyBorder="1" applyAlignment="1">
      <alignment horizontal="right"/>
      <protection/>
    </xf>
    <xf numFmtId="0" fontId="3" fillId="18" borderId="11" xfId="0" applyFont="1" applyFill="1" applyBorder="1" applyAlignment="1">
      <alignment/>
    </xf>
    <xf numFmtId="0" fontId="3" fillId="19" borderId="11" xfId="0" applyFont="1" applyFill="1" applyBorder="1" applyAlignment="1">
      <alignment/>
    </xf>
    <xf numFmtId="3" fontId="36" fillId="18" borderId="11" xfId="61" applyNumberFormat="1" applyFont="1" applyFill="1" applyBorder="1">
      <alignment/>
      <protection/>
    </xf>
    <xf numFmtId="0" fontId="36" fillId="16" borderId="28" xfId="0" applyFont="1" applyFill="1" applyBorder="1" applyAlignment="1">
      <alignment/>
    </xf>
    <xf numFmtId="217" fontId="31" fillId="14" borderId="10" xfId="0" applyNumberFormat="1" applyFont="1" applyFill="1" applyBorder="1" applyAlignment="1">
      <alignment horizontal="right"/>
    </xf>
    <xf numFmtId="172" fontId="2" fillId="14" borderId="10" xfId="61" applyNumberFormat="1" applyFont="1" applyFill="1" applyBorder="1" applyAlignment="1">
      <alignment horizontal="right"/>
      <protection/>
    </xf>
    <xf numFmtId="217" fontId="31" fillId="14" borderId="10" xfId="61" applyNumberFormat="1" applyFont="1" applyFill="1" applyBorder="1" applyAlignment="1">
      <alignment horizontal="right"/>
      <protection/>
    </xf>
    <xf numFmtId="3" fontId="3" fillId="18" borderId="29" xfId="59" applyNumberFormat="1" applyFont="1" applyFill="1" applyBorder="1" applyAlignment="1">
      <alignment horizontal="left"/>
      <protection/>
    </xf>
    <xf numFmtId="0" fontId="3" fillId="18" borderId="29" xfId="59" applyNumberFormat="1" applyFont="1" applyFill="1" applyBorder="1" applyAlignment="1">
      <alignment horizontal="left"/>
      <protection/>
    </xf>
    <xf numFmtId="0" fontId="0" fillId="18" borderId="29" xfId="0" applyNumberFormat="1" applyFont="1" applyFill="1" applyBorder="1" applyAlignment="1">
      <alignment horizontal="left"/>
    </xf>
    <xf numFmtId="4" fontId="3" fillId="18" borderId="29" xfId="58" applyNumberFormat="1" applyFont="1" applyFill="1" applyBorder="1" applyAlignment="1">
      <alignment horizontal="left" wrapText="1"/>
      <protection/>
    </xf>
    <xf numFmtId="4" fontId="3" fillId="18" borderId="29" xfId="58" applyNumberFormat="1" applyFont="1" applyFill="1" applyBorder="1" applyAlignment="1">
      <alignment horizontal="right" wrapText="1"/>
      <protection/>
    </xf>
    <xf numFmtId="0" fontId="3" fillId="18" borderId="29" xfId="0" applyFont="1" applyFill="1" applyBorder="1" applyAlignment="1">
      <alignment horizontal="right" vertical="center" wrapText="1"/>
    </xf>
    <xf numFmtId="3" fontId="3" fillId="18" borderId="29" xfId="61" applyNumberFormat="1" applyFont="1" applyFill="1" applyBorder="1">
      <alignment/>
      <protection/>
    </xf>
    <xf numFmtId="0" fontId="0" fillId="18" borderId="29" xfId="0" applyFont="1" applyFill="1" applyBorder="1" applyAlignment="1">
      <alignment horizontal="right"/>
    </xf>
    <xf numFmtId="3" fontId="0" fillId="18" borderId="29" xfId="0" applyNumberFormat="1" applyFont="1" applyFill="1" applyBorder="1" applyAlignment="1">
      <alignment horizontal="right"/>
    </xf>
    <xf numFmtId="0" fontId="0" fillId="18" borderId="29" xfId="0" applyFont="1" applyFill="1" applyBorder="1" applyAlignment="1">
      <alignment/>
    </xf>
    <xf numFmtId="41" fontId="0" fillId="18" borderId="29" xfId="61" applyNumberFormat="1" applyFont="1" applyFill="1" applyBorder="1" applyAlignment="1">
      <alignment horizontal="right"/>
      <protection/>
    </xf>
    <xf numFmtId="0" fontId="30" fillId="18" borderId="29" xfId="0" applyFont="1" applyFill="1" applyBorder="1" applyAlignment="1">
      <alignment horizontal="right"/>
    </xf>
    <xf numFmtId="41" fontId="30" fillId="18" borderId="29" xfId="61" applyNumberFormat="1" applyFont="1" applyFill="1" applyBorder="1" applyAlignment="1">
      <alignment horizontal="right"/>
      <protection/>
    </xf>
    <xf numFmtId="3" fontId="36" fillId="19" borderId="11" xfId="61" applyNumberFormat="1" applyFont="1" applyFill="1" applyBorder="1">
      <alignment/>
      <protection/>
    </xf>
    <xf numFmtId="3" fontId="3" fillId="19" borderId="29" xfId="61" applyNumberFormat="1" applyFont="1" applyFill="1" applyBorder="1">
      <alignment/>
      <protection/>
    </xf>
    <xf numFmtId="3" fontId="0" fillId="19" borderId="29" xfId="0" applyNumberFormat="1" applyFont="1" applyFill="1" applyBorder="1" applyAlignment="1">
      <alignment horizontal="right"/>
    </xf>
    <xf numFmtId="0" fontId="0" fillId="19" borderId="29" xfId="0" applyFont="1" applyFill="1" applyBorder="1" applyAlignment="1">
      <alignment/>
    </xf>
    <xf numFmtId="0" fontId="30" fillId="19" borderId="29" xfId="0" applyFont="1" applyFill="1" applyBorder="1" applyAlignment="1">
      <alignment horizontal="right"/>
    </xf>
    <xf numFmtId="0" fontId="0" fillId="19" borderId="29" xfId="0" applyFont="1" applyFill="1" applyBorder="1" applyAlignment="1">
      <alignment horizontal="right"/>
    </xf>
    <xf numFmtId="41" fontId="30" fillId="19" borderId="29" xfId="61" applyNumberFormat="1" applyFont="1" applyFill="1" applyBorder="1" applyAlignment="1">
      <alignment horizontal="right"/>
      <protection/>
    </xf>
    <xf numFmtId="41" fontId="0" fillId="19" borderId="29" xfId="61" applyNumberFormat="1" applyFont="1" applyFill="1" applyBorder="1" applyAlignment="1">
      <alignment horizontal="right"/>
      <protection/>
    </xf>
    <xf numFmtId="0" fontId="3" fillId="19" borderId="29" xfId="0" applyFont="1" applyFill="1" applyBorder="1" applyAlignment="1">
      <alignment/>
    </xf>
    <xf numFmtId="0" fontId="0" fillId="19" borderId="29" xfId="0" applyFill="1" applyBorder="1" applyAlignment="1">
      <alignment/>
    </xf>
    <xf numFmtId="0" fontId="30" fillId="19" borderId="29" xfId="0" applyFont="1" applyFill="1" applyBorder="1" applyAlignment="1">
      <alignment horizontal="center"/>
    </xf>
    <xf numFmtId="0" fontId="3" fillId="19" borderId="29" xfId="59" applyNumberFormat="1" applyFont="1" applyFill="1" applyBorder="1" applyAlignment="1">
      <alignment horizontal="left"/>
      <protection/>
    </xf>
    <xf numFmtId="0" fontId="0" fillId="19" borderId="29" xfId="0" applyNumberFormat="1" applyFont="1" applyFill="1" applyBorder="1" applyAlignment="1">
      <alignment horizontal="left"/>
    </xf>
    <xf numFmtId="3" fontId="3" fillId="19" borderId="29" xfId="59" applyNumberFormat="1" applyFont="1" applyFill="1" applyBorder="1" applyAlignment="1">
      <alignment horizontal="left"/>
      <protection/>
    </xf>
    <xf numFmtId="3" fontId="3" fillId="20" borderId="29" xfId="59" applyNumberFormat="1" applyFont="1" applyFill="1" applyBorder="1" applyAlignment="1">
      <alignment horizontal="left"/>
      <protection/>
    </xf>
    <xf numFmtId="0" fontId="3" fillId="20" borderId="29" xfId="59" applyNumberFormat="1" applyFont="1" applyFill="1" applyBorder="1" applyAlignment="1">
      <alignment horizontal="left"/>
      <protection/>
    </xf>
    <xf numFmtId="0" fontId="0" fillId="20" borderId="29" xfId="0" applyNumberFormat="1" applyFont="1" applyFill="1" applyBorder="1" applyAlignment="1">
      <alignment horizontal="left"/>
    </xf>
    <xf numFmtId="0" fontId="3" fillId="20" borderId="29" xfId="0" applyFont="1" applyFill="1" applyBorder="1" applyAlignment="1">
      <alignment/>
    </xf>
    <xf numFmtId="0" fontId="0" fillId="20" borderId="29" xfId="0" applyFill="1" applyBorder="1" applyAlignment="1">
      <alignment/>
    </xf>
    <xf numFmtId="0" fontId="30" fillId="20" borderId="29" xfId="0" applyFont="1" applyFill="1" applyBorder="1" applyAlignment="1">
      <alignment horizontal="center"/>
    </xf>
    <xf numFmtId="3" fontId="3" fillId="20" borderId="29" xfId="61" applyNumberFormat="1" applyFont="1" applyFill="1" applyBorder="1">
      <alignment/>
      <protection/>
    </xf>
    <xf numFmtId="41" fontId="0" fillId="20" borderId="29" xfId="61" applyNumberFormat="1" applyFont="1" applyFill="1" applyBorder="1" applyAlignment="1">
      <alignment horizontal="right"/>
      <protection/>
    </xf>
    <xf numFmtId="41" fontId="30" fillId="20" borderId="29" xfId="61" applyNumberFormat="1" applyFont="1" applyFill="1" applyBorder="1" applyAlignment="1">
      <alignment horizontal="right"/>
      <protection/>
    </xf>
    <xf numFmtId="3" fontId="0" fillId="20" borderId="29" xfId="0" applyNumberFormat="1" applyFont="1" applyFill="1" applyBorder="1" applyAlignment="1">
      <alignment horizontal="right"/>
    </xf>
    <xf numFmtId="0" fontId="0" fillId="20" borderId="29" xfId="0" applyFont="1" applyFill="1" applyBorder="1" applyAlignment="1">
      <alignment/>
    </xf>
    <xf numFmtId="0" fontId="0" fillId="20" borderId="29" xfId="0" applyFont="1" applyFill="1" applyBorder="1" applyAlignment="1">
      <alignment horizontal="right"/>
    </xf>
    <xf numFmtId="3" fontId="36" fillId="20" borderId="11" xfId="61" applyNumberFormat="1" applyFont="1" applyFill="1" applyBorder="1">
      <alignment/>
      <protection/>
    </xf>
    <xf numFmtId="0" fontId="3" fillId="16" borderId="10" xfId="0" applyFont="1" applyFill="1" applyBorder="1" applyAlignment="1">
      <alignment horizontal="center"/>
    </xf>
    <xf numFmtId="0" fontId="32" fillId="16" borderId="10" xfId="0" applyFont="1" applyFill="1" applyBorder="1" applyAlignment="1">
      <alignment horizontal="center" vertical="center"/>
    </xf>
    <xf numFmtId="0" fontId="32" fillId="16" borderId="22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/>
    </xf>
    <xf numFmtId="0" fontId="3" fillId="16" borderId="22" xfId="0" applyFont="1" applyFill="1" applyBorder="1" applyAlignment="1">
      <alignment horizontal="center" wrapText="1"/>
    </xf>
    <xf numFmtId="0" fontId="3" fillId="16" borderId="10" xfId="57" applyFont="1" applyFill="1" applyBorder="1" applyAlignment="1">
      <alignment horizontal="center" wrapText="1"/>
      <protection/>
    </xf>
    <xf numFmtId="0" fontId="32" fillId="16" borderId="10" xfId="57" applyFont="1" applyFill="1" applyBorder="1" applyAlignment="1">
      <alignment horizontal="center" vertical="center" wrapText="1"/>
      <protection/>
    </xf>
    <xf numFmtId="3" fontId="36" fillId="16" borderId="23" xfId="62" applyNumberFormat="1" applyFont="1" applyFill="1" applyBorder="1">
      <alignment/>
      <protection/>
    </xf>
    <xf numFmtId="3" fontId="3" fillId="16" borderId="29" xfId="61" applyNumberFormat="1" applyFont="1" applyFill="1" applyBorder="1">
      <alignment/>
      <protection/>
    </xf>
    <xf numFmtId="41" fontId="0" fillId="16" borderId="29" xfId="61" applyNumberFormat="1" applyFont="1" applyFill="1" applyBorder="1" applyAlignment="1">
      <alignment horizontal="right"/>
      <protection/>
    </xf>
    <xf numFmtId="41" fontId="30" fillId="16" borderId="29" xfId="61" applyNumberFormat="1" applyFont="1" applyFill="1" applyBorder="1" applyAlignment="1">
      <alignment horizontal="right"/>
      <protection/>
    </xf>
    <xf numFmtId="0" fontId="3" fillId="16" borderId="29" xfId="0" applyFont="1" applyFill="1" applyBorder="1" applyAlignment="1">
      <alignment/>
    </xf>
    <xf numFmtId="0" fontId="32" fillId="16" borderId="29" xfId="0" applyFont="1" applyFill="1" applyBorder="1" applyAlignment="1">
      <alignment horizontal="center"/>
    </xf>
    <xf numFmtId="3" fontId="3" fillId="16" borderId="30" xfId="59" applyNumberFormat="1" applyFont="1" applyFill="1" applyBorder="1" applyAlignment="1">
      <alignment horizontal="center" wrapText="1"/>
      <protection/>
    </xf>
    <xf numFmtId="3" fontId="3" fillId="16" borderId="31" xfId="59" applyNumberFormat="1" applyFont="1" applyFill="1" applyBorder="1" applyAlignment="1">
      <alignment horizontal="center"/>
      <protection/>
    </xf>
    <xf numFmtId="3" fontId="3" fillId="16" borderId="10" xfId="59" applyNumberFormat="1" applyFont="1" applyFill="1" applyBorder="1" applyAlignment="1">
      <alignment horizontal="center" wrapText="1"/>
      <protection/>
    </xf>
    <xf numFmtId="0" fontId="32" fillId="16" borderId="10" xfId="0" applyFont="1" applyFill="1" applyBorder="1" applyAlignment="1">
      <alignment horizontal="center" vertical="center" wrapText="1"/>
    </xf>
    <xf numFmtId="3" fontId="3" fillId="16" borderId="22" xfId="59" applyNumberFormat="1" applyFont="1" applyFill="1" applyBorder="1" applyAlignment="1">
      <alignment horizontal="center" wrapText="1"/>
      <protection/>
    </xf>
    <xf numFmtId="4" fontId="3" fillId="16" borderId="10" xfId="58" applyNumberFormat="1" applyFont="1" applyFill="1" applyBorder="1" applyAlignment="1">
      <alignment horizontal="center" wrapText="1"/>
      <protection/>
    </xf>
    <xf numFmtId="4" fontId="3" fillId="16" borderId="22" xfId="58" applyNumberFormat="1" applyFont="1" applyFill="1" applyBorder="1" applyAlignment="1">
      <alignment horizontal="center" wrapText="1"/>
      <protection/>
    </xf>
    <xf numFmtId="0" fontId="3" fillId="16" borderId="29" xfId="59" applyNumberFormat="1" applyFont="1" applyFill="1" applyBorder="1" applyAlignment="1">
      <alignment horizontal="left"/>
      <protection/>
    </xf>
    <xf numFmtId="0" fontId="0" fillId="16" borderId="29" xfId="0" applyNumberFormat="1" applyFont="1" applyFill="1" applyBorder="1" applyAlignment="1">
      <alignment horizontal="left"/>
    </xf>
    <xf numFmtId="3" fontId="3" fillId="16" borderId="29" xfId="59" applyNumberFormat="1" applyFont="1" applyFill="1" applyBorder="1" applyAlignment="1">
      <alignment horizontal="left"/>
      <protection/>
    </xf>
    <xf numFmtId="3" fontId="3" fillId="16" borderId="10" xfId="59" applyNumberFormat="1" applyFont="1" applyFill="1" applyBorder="1" applyAlignment="1">
      <alignment horizontal="center"/>
      <protection/>
    </xf>
    <xf numFmtId="4" fontId="3" fillId="16" borderId="10" xfId="58" applyNumberFormat="1" applyFont="1" applyFill="1" applyBorder="1" applyAlignment="1">
      <alignment horizontal="center" wrapText="1"/>
      <protection/>
    </xf>
    <xf numFmtId="3" fontId="3" fillId="16" borderId="30" xfId="59" applyNumberFormat="1" applyFont="1" applyFill="1" applyBorder="1" applyAlignment="1">
      <alignment horizontal="center"/>
      <protection/>
    </xf>
    <xf numFmtId="3" fontId="3" fillId="16" borderId="31" xfId="59" applyNumberFormat="1" applyFont="1" applyFill="1" applyBorder="1" applyAlignment="1">
      <alignment horizontal="center"/>
      <protection/>
    </xf>
    <xf numFmtId="0" fontId="3" fillId="16" borderId="30" xfId="59" applyNumberFormat="1" applyFont="1" applyFill="1" applyBorder="1" applyAlignment="1">
      <alignment horizontal="center"/>
      <protection/>
    </xf>
    <xf numFmtId="0" fontId="3" fillId="16" borderId="10" xfId="58" applyNumberFormat="1" applyFont="1" applyFill="1" applyBorder="1" applyAlignment="1">
      <alignment horizontal="center" wrapText="1"/>
      <protection/>
    </xf>
    <xf numFmtId="0" fontId="0" fillId="10" borderId="11" xfId="59" applyNumberFormat="1" applyFont="1" applyFill="1" applyBorder="1" applyAlignment="1">
      <alignment/>
      <protection/>
    </xf>
    <xf numFmtId="199" fontId="2" fillId="14" borderId="10" xfId="61" applyNumberFormat="1" applyFont="1" applyFill="1" applyBorder="1" applyAlignment="1">
      <alignment horizontal="right"/>
      <protection/>
    </xf>
    <xf numFmtId="220" fontId="31" fillId="14" borderId="10" xfId="61" applyNumberFormat="1" applyFont="1" applyFill="1" applyBorder="1" applyAlignment="1">
      <alignment horizontal="right"/>
      <protection/>
    </xf>
    <xf numFmtId="220" fontId="31" fillId="14" borderId="22" xfId="61" applyNumberFormat="1" applyFont="1" applyFill="1" applyBorder="1" applyAlignment="1">
      <alignment horizontal="right"/>
      <protection/>
    </xf>
    <xf numFmtId="0" fontId="0" fillId="0" borderId="0" xfId="57">
      <alignment/>
      <protection/>
    </xf>
    <xf numFmtId="0" fontId="2" fillId="0" borderId="0" xfId="57" applyFont="1" applyFill="1" applyBorder="1" applyAlignment="1">
      <alignment/>
      <protection/>
    </xf>
    <xf numFmtId="0" fontId="0" fillId="0" borderId="0" xfId="57" applyBorder="1">
      <alignment/>
      <protection/>
    </xf>
    <xf numFmtId="0" fontId="1" fillId="0" borderId="0" xfId="57" applyFont="1" applyBorder="1" applyAlignment="1">
      <alignment vertical="top" wrapText="1"/>
      <protection/>
    </xf>
    <xf numFmtId="0" fontId="1" fillId="0" borderId="0" xfId="57" applyFont="1" applyBorder="1" applyAlignment="1">
      <alignment horizontal="center" vertical="top" wrapText="1"/>
      <protection/>
    </xf>
    <xf numFmtId="3" fontId="37" fillId="0" borderId="0" xfId="57" applyNumberFormat="1" applyFont="1" applyFill="1" applyBorder="1" applyAlignment="1">
      <alignment vertical="top" wrapText="1"/>
      <protection/>
    </xf>
    <xf numFmtId="3" fontId="37" fillId="0" borderId="0" xfId="57" applyNumberFormat="1" applyFont="1" applyBorder="1" applyAlignment="1">
      <alignment horizontal="right" vertical="top" wrapText="1"/>
      <protection/>
    </xf>
    <xf numFmtId="3" fontId="1" fillId="0" borderId="0" xfId="57" applyNumberFormat="1" applyFont="1" applyFill="1" applyBorder="1" applyAlignment="1">
      <alignment vertical="top" wrapText="1"/>
      <protection/>
    </xf>
    <xf numFmtId="3" fontId="1" fillId="0" borderId="0" xfId="57" applyNumberFormat="1" applyFont="1" applyBorder="1" applyAlignment="1">
      <alignment vertical="top" wrapText="1"/>
      <protection/>
    </xf>
    <xf numFmtId="3" fontId="0" fillId="0" borderId="0" xfId="57" applyNumberFormat="1" applyFont="1" applyFill="1" applyBorder="1" applyAlignment="1">
      <alignment horizontal="right"/>
      <protection/>
    </xf>
    <xf numFmtId="3" fontId="37" fillId="0" borderId="0" xfId="57" applyNumberFormat="1" applyFont="1" applyBorder="1" applyAlignment="1">
      <alignment vertical="top" wrapText="1"/>
      <protection/>
    </xf>
    <xf numFmtId="0" fontId="1" fillId="0" borderId="0" xfId="57" applyFont="1" applyBorder="1" applyAlignment="1">
      <alignment horizontal="right" vertical="top" wrapText="1"/>
      <protection/>
    </xf>
    <xf numFmtId="0" fontId="38" fillId="0" borderId="0" xfId="57" applyFont="1">
      <alignment/>
      <protection/>
    </xf>
    <xf numFmtId="0" fontId="2" fillId="0" borderId="0" xfId="0" applyFont="1" applyAlignment="1">
      <alignment wrapText="1"/>
    </xf>
    <xf numFmtId="0" fontId="3" fillId="16" borderId="32" xfId="0" applyFont="1" applyFill="1" applyBorder="1" applyAlignment="1">
      <alignment/>
    </xf>
    <xf numFmtId="0" fontId="3" fillId="16" borderId="23" xfId="0" applyFont="1" applyFill="1" applyBorder="1" applyAlignment="1">
      <alignment vertical="center" wrapText="1"/>
    </xf>
    <xf numFmtId="0" fontId="3" fillId="16" borderId="24" xfId="0" applyFont="1" applyFill="1" applyBorder="1" applyAlignment="1">
      <alignment horizontal="right" vertical="center" wrapText="1"/>
    </xf>
    <xf numFmtId="0" fontId="3" fillId="16" borderId="25" xfId="0" applyFont="1" applyFill="1" applyBorder="1" applyAlignment="1">
      <alignment horizontal="right" vertical="center" wrapText="1"/>
    </xf>
    <xf numFmtId="172" fontId="0" fillId="0" borderId="0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34" xfId="0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6" xfId="0" applyNumberFormat="1" applyFont="1" applyBorder="1" applyAlignment="1">
      <alignment/>
    </xf>
    <xf numFmtId="172" fontId="2" fillId="0" borderId="17" xfId="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187" fontId="2" fillId="0" borderId="14" xfId="0" applyNumberFormat="1" applyFon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14" xfId="0" applyNumberFormat="1" applyBorder="1" applyAlignment="1">
      <alignment/>
    </xf>
    <xf numFmtId="187" fontId="2" fillId="0" borderId="16" xfId="0" applyNumberFormat="1" applyFont="1" applyBorder="1" applyAlignment="1">
      <alignment/>
    </xf>
    <xf numFmtId="187" fontId="2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35" xfId="0" applyNumberFormat="1" applyFont="1" applyFill="1" applyBorder="1" applyAlignment="1">
      <alignment/>
    </xf>
    <xf numFmtId="199" fontId="0" fillId="0" borderId="0" xfId="0" applyNumberFormat="1" applyFont="1" applyAlignment="1">
      <alignment/>
    </xf>
    <xf numFmtId="0" fontId="3" fillId="16" borderId="36" xfId="0" applyFont="1" applyFill="1" applyBorder="1" applyAlignment="1">
      <alignment/>
    </xf>
    <xf numFmtId="0" fontId="3" fillId="16" borderId="37" xfId="0" applyFont="1" applyFill="1" applyBorder="1" applyAlignment="1">
      <alignment vertical="center" wrapText="1"/>
    </xf>
    <xf numFmtId="0" fontId="3" fillId="16" borderId="38" xfId="0" applyFont="1" applyFill="1" applyBorder="1" applyAlignment="1">
      <alignment horizontal="right" vertical="center" wrapText="1"/>
    </xf>
    <xf numFmtId="0" fontId="3" fillId="16" borderId="18" xfId="57" applyFont="1" applyFill="1" applyBorder="1" applyAlignment="1">
      <alignment horizontal="center" vertical="center" wrapText="1"/>
      <protection/>
    </xf>
    <xf numFmtId="0" fontId="3" fillId="16" borderId="19" xfId="57" applyFont="1" applyFill="1" applyBorder="1" applyAlignment="1">
      <alignment horizontal="center" vertical="top" wrapText="1"/>
      <protection/>
    </xf>
    <xf numFmtId="0" fontId="3" fillId="16" borderId="20" xfId="57" applyFont="1" applyFill="1" applyBorder="1" applyAlignment="1">
      <alignment horizontal="right" vertical="top" wrapText="1"/>
      <protection/>
    </xf>
    <xf numFmtId="3" fontId="37" fillId="3" borderId="14" xfId="57" applyNumberFormat="1" applyFont="1" applyFill="1" applyBorder="1" applyAlignment="1">
      <alignment vertical="top" wrapText="1"/>
      <protection/>
    </xf>
    <xf numFmtId="3" fontId="37" fillId="0" borderId="16" xfId="57" applyNumberFormat="1" applyFont="1" applyBorder="1" applyAlignment="1">
      <alignment vertical="top" wrapText="1"/>
      <protection/>
    </xf>
    <xf numFmtId="3" fontId="37" fillId="3" borderId="17" xfId="57" applyNumberFormat="1" applyFont="1" applyFill="1" applyBorder="1" applyAlignment="1">
      <alignment vertical="top" wrapText="1"/>
      <protection/>
    </xf>
    <xf numFmtId="0" fontId="0" fillId="0" borderId="39" xfId="57" applyFont="1" applyBorder="1" applyAlignment="1">
      <alignment horizontal="left" vertical="top"/>
      <protection/>
    </xf>
    <xf numFmtId="0" fontId="0" fillId="0" borderId="40" xfId="57" applyFont="1" applyBorder="1" applyAlignment="1">
      <alignment horizontal="left" vertical="top"/>
      <protection/>
    </xf>
    <xf numFmtId="0" fontId="3" fillId="16" borderId="19" xfId="57" applyFont="1" applyFill="1" applyBorder="1" applyAlignment="1">
      <alignment horizontal="center" vertical="top" wrapText="1"/>
      <protection/>
    </xf>
    <xf numFmtId="0" fontId="3" fillId="16" borderId="18" xfId="57" applyFont="1" applyFill="1" applyBorder="1" applyAlignment="1">
      <alignment horizontal="left" vertical="center" wrapText="1"/>
      <protection/>
    </xf>
    <xf numFmtId="0" fontId="3" fillId="16" borderId="20" xfId="57" applyFont="1" applyFill="1" applyBorder="1" applyAlignment="1">
      <alignment horizontal="center" vertical="top" wrapText="1"/>
      <protection/>
    </xf>
    <xf numFmtId="3" fontId="37" fillId="0" borderId="14" xfId="57" applyNumberFormat="1" applyFont="1" applyBorder="1" applyAlignment="1">
      <alignment horizontal="right" vertical="top" wrapText="1"/>
      <protection/>
    </xf>
    <xf numFmtId="3" fontId="37" fillId="0" borderId="14" xfId="57" applyNumberFormat="1" applyFont="1" applyBorder="1" applyAlignment="1">
      <alignment vertical="top" wrapText="1"/>
      <protection/>
    </xf>
    <xf numFmtId="3" fontId="37" fillId="0" borderId="17" xfId="57" applyNumberFormat="1" applyFont="1" applyBorder="1" applyAlignment="1">
      <alignment vertical="top" wrapText="1"/>
      <protection/>
    </xf>
    <xf numFmtId="0" fontId="3" fillId="16" borderId="19" xfId="57" applyFont="1" applyFill="1" applyBorder="1" applyAlignment="1">
      <alignment horizontal="left" vertical="center" wrapText="1"/>
      <protection/>
    </xf>
    <xf numFmtId="0" fontId="0" fillId="0" borderId="0" xfId="57" applyFont="1" applyBorder="1" applyAlignment="1">
      <alignment horizontal="left" vertical="top"/>
      <protection/>
    </xf>
    <xf numFmtId="0" fontId="0" fillId="0" borderId="16" xfId="57" applyFont="1" applyBorder="1" applyAlignment="1">
      <alignment horizontal="left" vertical="top"/>
      <protection/>
    </xf>
    <xf numFmtId="0" fontId="3" fillId="16" borderId="19" xfId="57" applyFont="1" applyFill="1" applyBorder="1" applyAlignment="1">
      <alignment horizontal="center" vertical="center" wrapText="1"/>
      <protection/>
    </xf>
    <xf numFmtId="0" fontId="26" fillId="11" borderId="41" xfId="0" applyFont="1" applyFill="1" applyBorder="1" applyAlignment="1">
      <alignment horizontal="center"/>
    </xf>
    <xf numFmtId="0" fontId="26" fillId="11" borderId="0" xfId="0" applyFont="1" applyFill="1" applyBorder="1" applyAlignment="1">
      <alignment horizontal="center"/>
    </xf>
    <xf numFmtId="0" fontId="3" fillId="16" borderId="32" xfId="0" applyNumberFormat="1" applyFont="1" applyFill="1" applyBorder="1" applyAlignment="1">
      <alignment/>
    </xf>
    <xf numFmtId="0" fontId="0" fillId="16" borderId="11" xfId="0" applyNumberFormat="1" applyFill="1" applyBorder="1" applyAlignment="1">
      <alignment/>
    </xf>
    <xf numFmtId="3" fontId="3" fillId="16" borderId="22" xfId="59" applyNumberFormat="1" applyFont="1" applyFill="1" applyBorder="1" applyAlignment="1">
      <alignment horizontal="center"/>
      <protection/>
    </xf>
    <xf numFmtId="3" fontId="3" fillId="16" borderId="11" xfId="59" applyNumberFormat="1" applyFont="1" applyFill="1" applyBorder="1" applyAlignment="1">
      <alignment horizontal="center"/>
      <protection/>
    </xf>
    <xf numFmtId="0" fontId="0" fillId="16" borderId="24" xfId="0" applyFont="1" applyFill="1" applyBorder="1" applyAlignment="1">
      <alignment/>
    </xf>
    <xf numFmtId="0" fontId="0" fillId="16" borderId="30" xfId="0" applyFont="1" applyFill="1" applyBorder="1" applyAlignment="1">
      <alignment/>
    </xf>
    <xf numFmtId="0" fontId="3" fillId="16" borderId="32" xfId="0" applyFont="1" applyFill="1" applyBorder="1" applyAlignment="1">
      <alignment vertical="center"/>
    </xf>
    <xf numFmtId="0" fontId="3" fillId="16" borderId="11" xfId="0" applyFont="1" applyFill="1" applyBorder="1" applyAlignment="1">
      <alignment vertical="center"/>
    </xf>
    <xf numFmtId="3" fontId="3" fillId="16" borderId="30" xfId="59" applyNumberFormat="1" applyFont="1" applyFill="1" applyBorder="1" applyAlignment="1">
      <alignment horizontal="center"/>
      <protection/>
    </xf>
    <xf numFmtId="0" fontId="0" fillId="16" borderId="30" xfId="0" applyFill="1" applyBorder="1" applyAlignment="1">
      <alignment horizontal="center"/>
    </xf>
    <xf numFmtId="0" fontId="3" fillId="16" borderId="10" xfId="0" applyFont="1" applyFill="1" applyBorder="1" applyAlignment="1">
      <alignment vertical="center"/>
    </xf>
    <xf numFmtId="0" fontId="0" fillId="16" borderId="11" xfId="0" applyFill="1" applyBorder="1" applyAlignment="1">
      <alignment horizontal="center"/>
    </xf>
    <xf numFmtId="4" fontId="3" fillId="16" borderId="28" xfId="58" applyNumberFormat="1" applyFont="1" applyFill="1" applyBorder="1" applyAlignment="1">
      <alignment horizontal="left" vertical="center" wrapText="1"/>
      <protection/>
    </xf>
    <xf numFmtId="4" fontId="3" fillId="16" borderId="32" xfId="58" applyNumberFormat="1" applyFont="1" applyFill="1" applyBorder="1" applyAlignment="1">
      <alignment horizontal="left" vertical="center" wrapText="1"/>
      <protection/>
    </xf>
    <xf numFmtId="3" fontId="3" fillId="16" borderId="30" xfId="59" applyNumberFormat="1" applyFont="1" applyFill="1" applyBorder="1" applyAlignment="1">
      <alignment horizontal="center"/>
      <protection/>
    </xf>
    <xf numFmtId="0" fontId="0" fillId="16" borderId="32" xfId="0" applyFill="1" applyBorder="1" applyAlignment="1">
      <alignment horizontal="left" vertical="center" wrapText="1"/>
    </xf>
    <xf numFmtId="0" fontId="3" fillId="16" borderId="10" xfId="0" applyFont="1" applyFill="1" applyBorder="1" applyAlignment="1">
      <alignment horizontal="center" wrapText="1"/>
    </xf>
    <xf numFmtId="0" fontId="3" fillId="16" borderId="10" xfId="0" applyFont="1" applyFill="1" applyBorder="1" applyAlignment="1">
      <alignment horizontal="center"/>
    </xf>
    <xf numFmtId="0" fontId="3" fillId="16" borderId="22" xfId="0" applyFont="1" applyFill="1" applyBorder="1" applyAlignment="1">
      <alignment horizontal="center"/>
    </xf>
    <xf numFmtId="3" fontId="3" fillId="16" borderId="28" xfId="61" applyNumberFormat="1" applyFont="1" applyFill="1" applyBorder="1" applyAlignment="1">
      <alignment horizontal="left" vertical="center"/>
      <protection/>
    </xf>
    <xf numFmtId="0" fontId="0" fillId="16" borderId="32" xfId="0" applyFill="1" applyBorder="1" applyAlignment="1">
      <alignment horizontal="left" vertical="center"/>
    </xf>
    <xf numFmtId="3" fontId="3" fillId="16" borderId="28" xfId="59" applyNumberFormat="1" applyFont="1" applyFill="1" applyBorder="1" applyAlignment="1">
      <alignment horizontal="left" vertical="center"/>
      <protection/>
    </xf>
    <xf numFmtId="0" fontId="0" fillId="16" borderId="32" xfId="0" applyFont="1" applyFill="1" applyBorder="1" applyAlignment="1">
      <alignment horizontal="left" vertical="center"/>
    </xf>
    <xf numFmtId="3" fontId="3" fillId="16" borderId="32" xfId="59" applyNumberFormat="1" applyFont="1" applyFill="1" applyBorder="1" applyAlignment="1">
      <alignment horizontal="left" vertical="center"/>
      <protection/>
    </xf>
    <xf numFmtId="0" fontId="0" fillId="16" borderId="11" xfId="0" applyFont="1" applyFill="1" applyBorder="1" applyAlignment="1">
      <alignment horizontal="left" vertical="center"/>
    </xf>
    <xf numFmtId="0" fontId="3" fillId="16" borderId="30" xfId="0" applyFont="1" applyFill="1" applyBorder="1" applyAlignment="1">
      <alignment horizontal="center"/>
    </xf>
    <xf numFmtId="0" fontId="3" fillId="16" borderId="31" xfId="0" applyFont="1" applyFill="1" applyBorder="1" applyAlignment="1">
      <alignment horizontal="center"/>
    </xf>
    <xf numFmtId="3" fontId="3" fillId="16" borderId="32" xfId="61" applyNumberFormat="1" applyFont="1" applyFill="1" applyBorder="1" applyAlignment="1">
      <alignment horizontal="left" vertical="center"/>
      <protection/>
    </xf>
    <xf numFmtId="0" fontId="0" fillId="16" borderId="11" xfId="0" applyFill="1" applyBorder="1" applyAlignment="1">
      <alignment horizontal="left" vertical="center"/>
    </xf>
    <xf numFmtId="0" fontId="3" fillId="16" borderId="31" xfId="57" applyFont="1" applyFill="1" applyBorder="1" applyAlignment="1">
      <alignment horizontal="center"/>
      <protection/>
    </xf>
    <xf numFmtId="0" fontId="3" fillId="16" borderId="42" xfId="57" applyFont="1" applyFill="1" applyBorder="1" applyAlignment="1">
      <alignment horizontal="center"/>
      <protection/>
    </xf>
    <xf numFmtId="0" fontId="0" fillId="16" borderId="32" xfId="0" applyFill="1" applyBorder="1" applyAlignment="1">
      <alignment horizontal="center"/>
    </xf>
    <xf numFmtId="0" fontId="3" fillId="16" borderId="10" xfId="57" applyFont="1" applyFill="1" applyBorder="1" applyAlignment="1">
      <alignment horizontal="center"/>
      <protection/>
    </xf>
    <xf numFmtId="0" fontId="3" fillId="16" borderId="22" xfId="57" applyFont="1" applyFill="1" applyBorder="1" applyAlignment="1">
      <alignment horizontal="center"/>
      <protection/>
    </xf>
    <xf numFmtId="3" fontId="3" fillId="16" borderId="28" xfId="62" applyNumberFormat="1" applyFont="1" applyFill="1" applyBorder="1" applyAlignment="1">
      <alignment horizontal="left" vertical="center"/>
      <protection/>
    </xf>
    <xf numFmtId="0" fontId="0" fillId="16" borderId="28" xfId="57" applyFill="1" applyBorder="1" applyAlignment="1">
      <alignment horizontal="left" vertical="center"/>
      <protection/>
    </xf>
    <xf numFmtId="0" fontId="0" fillId="16" borderId="32" xfId="57" applyFill="1" applyBorder="1" applyAlignment="1">
      <alignment horizontal="left" vertical="center"/>
      <protection/>
    </xf>
    <xf numFmtId="0" fontId="0" fillId="16" borderId="28" xfId="0" applyFill="1" applyBorder="1" applyAlignment="1">
      <alignment horizontal="left" vertical="center"/>
    </xf>
    <xf numFmtId="0" fontId="3" fillId="16" borderId="18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3" fillId="16" borderId="22" xfId="60" applyNumberFormat="1" applyFont="1" applyFill="1" applyBorder="1" applyAlignment="1">
      <alignment horizontal="center"/>
      <protection/>
    </xf>
    <xf numFmtId="1" fontId="3" fillId="16" borderId="11" xfId="60" applyNumberFormat="1" applyFont="1" applyFill="1" applyBorder="1" applyAlignment="1">
      <alignment horizontal="center"/>
      <protection/>
    </xf>
    <xf numFmtId="1" fontId="3" fillId="16" borderId="10" xfId="60" applyNumberFormat="1" applyFont="1" applyFill="1" applyBorder="1" applyAlignment="1">
      <alignment horizontal="center"/>
      <protection/>
    </xf>
    <xf numFmtId="0" fontId="33" fillId="16" borderId="43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3" fontId="3" fillId="16" borderId="46" xfId="60" applyNumberFormat="1" applyFont="1" applyFill="1" applyBorder="1" applyAlignment="1">
      <alignment horizontal="center"/>
      <protection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16" borderId="36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3" fillId="16" borderId="47" xfId="0" applyFont="1" applyFill="1" applyBorder="1" applyAlignment="1">
      <alignment horizontal="center"/>
    </xf>
    <xf numFmtId="0" fontId="3" fillId="16" borderId="5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1" fontId="3" fillId="16" borderId="52" xfId="60" applyNumberFormat="1" applyFont="1" applyFill="1" applyBorder="1" applyAlignment="1">
      <alignment horizontal="center"/>
      <protection/>
    </xf>
    <xf numFmtId="3" fontId="3" fillId="16" borderId="10" xfId="60" applyNumberFormat="1" applyFont="1" applyFill="1" applyBorder="1" applyAlignment="1">
      <alignment horizontal="center"/>
      <protection/>
    </xf>
    <xf numFmtId="3" fontId="3" fillId="16" borderId="52" xfId="60" applyNumberFormat="1" applyFont="1" applyFill="1" applyBorder="1" applyAlignment="1">
      <alignment horizontal="center"/>
      <protection/>
    </xf>
    <xf numFmtId="0" fontId="3" fillId="16" borderId="3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16" borderId="47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F2005" xfId="58"/>
    <cellStyle name="Normal_SCOTFCST" xfId="59"/>
    <cellStyle name="Normal_SCOTFCST_NFI-UK-25-Year-Forecast-Softwood-Availability-Synthesis" xfId="60"/>
    <cellStyle name="Normal_SCOTFCST_volume_tpf_species_datav2. 22.5.12.jo" xfId="61"/>
    <cellStyle name="Normal_SCOTFCST_volume_tpf_species_datav2. 22.5.12.jo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B2549"/>
      <rgbColor rgb="00FFFF00"/>
      <rgbColor rgb="00FF00FF"/>
      <rgbColor rgb="0000FFFF"/>
      <rgbColor rgb="0080B79E"/>
      <rgbColor rgb="00008000"/>
      <rgbColor rgb="00B6D99F"/>
      <rgbColor rgb="00808000"/>
      <rgbColor rgb="00800080"/>
      <rgbColor rgb="00008080"/>
      <rgbColor rgb="00C0C0C0"/>
      <rgbColor rgb="00808080"/>
      <rgbColor rgb="0076AD1C"/>
      <rgbColor rgb="0095BB56"/>
      <rgbColor rgb="00C7F973"/>
      <rgbColor rgb="00CCFFFF"/>
      <rgbColor rgb="00660066"/>
      <rgbColor rgb="00FF8080"/>
      <rgbColor rgb="000066CC"/>
      <rgbColor rgb="00CCCCFF"/>
      <rgbColor rgb="00808080"/>
      <rgbColor rgb="00999999"/>
      <rgbColor rgb="00CCCCCC"/>
      <rgbColor rgb="00E6E6E6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D88E"/>
      <rgbColor rgb="00FCB912"/>
      <rgbColor rgb="00666699"/>
      <rgbColor rgb="00969696"/>
      <rgbColor rgb="00DA1425"/>
      <rgbColor rgb="00004E2E"/>
      <rgbColor rgb="00163A6F"/>
      <rgbColor rgb="00318C36"/>
      <rgbColor rgb="0005401A"/>
      <rgbColor rgb="00993366"/>
      <rgbColor rgb="008DA6C1"/>
      <rgbColor rgb="00F1969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chartsheet" Target="chartsheets/sheet2.xml" /><Relationship Id="rId19" Type="http://schemas.openxmlformats.org/officeDocument/2006/relationships/chartsheet" Target="chartsheets/sheet3.xml" /><Relationship Id="rId20" Type="http://schemas.openxmlformats.org/officeDocument/2006/relationships/chartsheet" Target="chartsheets/sheet4.xml" /><Relationship Id="rId21" Type="http://schemas.openxmlformats.org/officeDocument/2006/relationships/chartsheet" Target="chartsheets/sheet5.xml" /><Relationship Id="rId22" Type="http://schemas.openxmlformats.org/officeDocument/2006/relationships/chartsheet" Target="chartsheets/sheet6.xml" /><Relationship Id="rId23" Type="http://schemas.openxmlformats.org/officeDocument/2006/relationships/chartsheet" Target="chartsheets/sheet7.xml" /><Relationship Id="rId24" Type="http://schemas.openxmlformats.org/officeDocument/2006/relationships/chartsheet" Target="chartsheets/sheet8.xml" /><Relationship Id="rId25" Type="http://schemas.openxmlformats.org/officeDocument/2006/relationships/chartsheet" Target="chartsheets/sheet9.xml" /><Relationship Id="rId26" Type="http://schemas.openxmlformats.org/officeDocument/2006/relationships/worksheet" Target="worksheets/sheet17.xml" /><Relationship Id="rId27" Type="http://schemas.openxmlformats.org/officeDocument/2006/relationships/chartsheet" Target="chartsheets/sheet10.xml" /><Relationship Id="rId28" Type="http://schemas.openxmlformats.org/officeDocument/2006/relationships/chartsheet" Target="chartsheets/sheet11.xml" /><Relationship Id="rId29" Type="http://schemas.openxmlformats.org/officeDocument/2006/relationships/chartsheet" Target="chartsheets/sheet12.xml" /><Relationship Id="rId30" Type="http://schemas.openxmlformats.org/officeDocument/2006/relationships/worksheet" Target="worksheets/sheet18.xml" /><Relationship Id="rId31" Type="http://schemas.openxmlformats.org/officeDocument/2006/relationships/chartsheet" Target="chartsheets/sheet13.xml" /><Relationship Id="rId32" Type="http://schemas.openxmlformats.org/officeDocument/2006/relationships/worksheet" Target="worksheets/sheet19.xml" /><Relationship Id="rId33" Type="http://schemas.openxmlformats.org/officeDocument/2006/relationships/chartsheet" Target="chartsheets/sheet14.xml" /><Relationship Id="rId34" Type="http://schemas.openxmlformats.org/officeDocument/2006/relationships/chartsheet" Target="chartsheets/sheet15.xml" /><Relationship Id="rId35" Type="http://schemas.openxmlformats.org/officeDocument/2006/relationships/chartsheet" Target="chartsheets/sheet16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7875"/>
          <c:w val="0.79575"/>
          <c:h val="0.86375"/>
        </c:manualLayout>
      </c:layout>
      <c:lineChart>
        <c:grouping val="standard"/>
        <c:varyColors val="0"/>
        <c:ser>
          <c:idx val="2"/>
          <c:order val="0"/>
          <c:tx>
            <c:strRef>
              <c:f>'Figures 2-9 data'!$U$95:$Z$95</c:f>
              <c:strCache>
                <c:ptCount val="1"/>
                <c:pt idx="0">
                  <c:v>Total production</c:v>
                </c:pt>
              </c:strCache>
            </c:strRef>
          </c:tx>
          <c:spPr>
            <a:ln w="25400">
              <a:solidFill>
                <a:srgbClr val="004E2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2-9 data'!$C$97:$C$106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'Figures 2-9 data'!$W$97:$W$106</c:f>
              <c:numCache>
                <c:ptCount val="10"/>
                <c:pt idx="0">
                  <c:v>16487.345</c:v>
                </c:pt>
                <c:pt idx="1">
                  <c:v>17151.09</c:v>
                </c:pt>
                <c:pt idx="2">
                  <c:v>17441.681</c:v>
                </c:pt>
                <c:pt idx="3">
                  <c:v>18397.788</c:v>
                </c:pt>
                <c:pt idx="4">
                  <c:v>17648.601000000002</c:v>
                </c:pt>
                <c:pt idx="5">
                  <c:v>15779.059000000001</c:v>
                </c:pt>
                <c:pt idx="6">
                  <c:v>13180.801</c:v>
                </c:pt>
                <c:pt idx="7">
                  <c:v>11908.765</c:v>
                </c:pt>
                <c:pt idx="8">
                  <c:v>12053.619999999999</c:v>
                </c:pt>
                <c:pt idx="9">
                  <c:v>12192.726999999999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'Figures 2-9 data'!$N$95:$S$95</c:f>
              <c:strCache>
                <c:ptCount val="1"/>
                <c:pt idx="0">
                  <c:v>Private sector production</c:v>
                </c:pt>
              </c:strCache>
            </c:strRef>
          </c:tx>
          <c:spPr>
            <a:ln w="25400">
              <a:solidFill>
                <a:srgbClr val="004E2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2-9 data'!$C$97:$C$106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'Figures 2-9 data'!$P$97:$P$106</c:f>
              <c:numCache>
                <c:ptCount val="10"/>
                <c:pt idx="0">
                  <c:v>9554.172</c:v>
                </c:pt>
                <c:pt idx="1">
                  <c:v>11171.09</c:v>
                </c:pt>
                <c:pt idx="2">
                  <c:v>11820.152</c:v>
                </c:pt>
                <c:pt idx="3">
                  <c:v>12671.466</c:v>
                </c:pt>
                <c:pt idx="4">
                  <c:v>12432.787</c:v>
                </c:pt>
                <c:pt idx="5">
                  <c:v>11035.481</c:v>
                </c:pt>
                <c:pt idx="6">
                  <c:v>8864.745</c:v>
                </c:pt>
                <c:pt idx="7">
                  <c:v>7030.066</c:v>
                </c:pt>
                <c:pt idx="8">
                  <c:v>7844.885</c:v>
                </c:pt>
                <c:pt idx="9">
                  <c:v>7924.184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'Figures 2-9 data'!$B$95:$E$95</c:f>
              <c:strCache>
                <c:ptCount val="1"/>
                <c:pt idx="0">
                  <c:v>FC/NRW estate production</c:v>
                </c:pt>
              </c:strCache>
            </c:strRef>
          </c:tx>
          <c:spPr>
            <a:ln w="25400">
              <a:solidFill>
                <a:srgbClr val="004E2E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2-9 data'!$C$97:$C$106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'Figures 2-9 data'!$D$97:$D$106</c:f>
              <c:numCache>
                <c:ptCount val="10"/>
                <c:pt idx="0">
                  <c:v>6933.173</c:v>
                </c:pt>
                <c:pt idx="1">
                  <c:v>5980</c:v>
                </c:pt>
                <c:pt idx="2">
                  <c:v>5621.529</c:v>
                </c:pt>
                <c:pt idx="3">
                  <c:v>5726.322</c:v>
                </c:pt>
                <c:pt idx="4">
                  <c:v>5215.814</c:v>
                </c:pt>
                <c:pt idx="5">
                  <c:v>4743.578</c:v>
                </c:pt>
                <c:pt idx="6">
                  <c:v>4316.056</c:v>
                </c:pt>
                <c:pt idx="7">
                  <c:v>4878.699</c:v>
                </c:pt>
                <c:pt idx="8">
                  <c:v>4208.735</c:v>
                </c:pt>
                <c:pt idx="9">
                  <c:v>4268.543</c:v>
                </c:pt>
              </c:numCache>
            </c:numRef>
          </c:val>
          <c:smooth val="0"/>
        </c:ser>
        <c:marker val="1"/>
        <c:axId val="60943773"/>
        <c:axId val="11623046"/>
      </c:lineChart>
      <c:catAx>
        <c:axId val="6094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Forecast period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23046"/>
        <c:crosses val="autoZero"/>
        <c:auto val="1"/>
        <c:lblOffset val="100"/>
        <c:tickLblSkip val="1"/>
        <c:noMultiLvlLbl val="0"/>
      </c:catAx>
      <c:valAx>
        <c:axId val="1162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annual volume in 000s cubic metres overbark standing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43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37975"/>
          <c:w val="0.14175"/>
          <c:h val="0.2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50-year timber potential scenarios for the private sector in GB - impact of introducing open space and species conversion</a:t>
            </a:r>
          </a:p>
        </c:rich>
      </c:tx>
      <c:layout>
        <c:manualLayout>
          <c:xMode val="factor"/>
          <c:yMode val="factor"/>
          <c:x val="-0.00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13225"/>
          <c:w val="0.80575"/>
          <c:h val="0.7375"/>
        </c:manualLayout>
      </c:layout>
      <c:lineChart>
        <c:grouping val="standard"/>
        <c:varyColors val="0"/>
        <c:ser>
          <c:idx val="3"/>
          <c:order val="0"/>
          <c:tx>
            <c:strRef>
              <c:f>'Scenarios figures 10-12 data'!$B$9</c:f>
              <c:strCache>
                <c:ptCount val="1"/>
                <c:pt idx="0">
                  <c:v>1. Modified biological potential. no open space is introduced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'Scenarios figures 10-12 data'!$F$8:$O$8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'Scenarios figures 10-12 data'!$F$9:$O$9</c:f>
              <c:numCache>
                <c:ptCount val="10"/>
                <c:pt idx="0">
                  <c:v>9554.172</c:v>
                </c:pt>
                <c:pt idx="1">
                  <c:v>11171</c:v>
                </c:pt>
                <c:pt idx="2">
                  <c:v>11820.152</c:v>
                </c:pt>
                <c:pt idx="3">
                  <c:v>12686.8</c:v>
                </c:pt>
                <c:pt idx="4">
                  <c:v>12519.902</c:v>
                </c:pt>
                <c:pt idx="5">
                  <c:v>11171.754</c:v>
                </c:pt>
                <c:pt idx="6">
                  <c:v>9032.111</c:v>
                </c:pt>
                <c:pt idx="7">
                  <c:v>7226.933</c:v>
                </c:pt>
                <c:pt idx="8">
                  <c:v>8404.747</c:v>
                </c:pt>
                <c:pt idx="9">
                  <c:v>9189.793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'Scenarios figures 10-12 data'!$B$10</c:f>
              <c:strCache>
                <c:ptCount val="1"/>
                <c:pt idx="0">
                  <c:v>2. Modified biological potential, 10% reduction in conifer stocked area</c:v>
                </c:pt>
              </c:strCache>
            </c:strRef>
          </c:tx>
          <c:spPr>
            <a:ln w="25400">
              <a:solidFill>
                <a:srgbClr val="FCB91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'Scenarios figures 10-12 data'!$F$8:$O$8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'Scenarios figures 10-12 data'!$F$10:$O$10</c:f>
              <c:numCache>
                <c:ptCount val="10"/>
                <c:pt idx="0">
                  <c:v>9554.172</c:v>
                </c:pt>
                <c:pt idx="1">
                  <c:v>11171</c:v>
                </c:pt>
                <c:pt idx="2">
                  <c:v>11820.152</c:v>
                </c:pt>
                <c:pt idx="3">
                  <c:v>12671.466</c:v>
                </c:pt>
                <c:pt idx="4">
                  <c:v>12432.787</c:v>
                </c:pt>
                <c:pt idx="5">
                  <c:v>11035.481</c:v>
                </c:pt>
                <c:pt idx="6">
                  <c:v>8864.745</c:v>
                </c:pt>
                <c:pt idx="7">
                  <c:v>7030.066</c:v>
                </c:pt>
                <c:pt idx="8">
                  <c:v>7844.885</c:v>
                </c:pt>
                <c:pt idx="9">
                  <c:v>7924.184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'Scenarios figures 10-12 data'!$B$11</c:f>
              <c:strCache>
                <c:ptCount val="1"/>
                <c:pt idx="0">
                  <c:v>3. Modified biological potential, 20% reduction in conifer stocked area</c:v>
                </c:pt>
              </c:strCache>
            </c:strRef>
          </c:tx>
          <c:spPr>
            <a:ln w="25400">
              <a:solidFill>
                <a:srgbClr val="8DA6C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'Scenarios figures 10-12 data'!$F$8:$O$8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'Scenarios figures 10-12 data'!$F$11:$O$11</c:f>
              <c:numCache>
                <c:ptCount val="10"/>
                <c:pt idx="0">
                  <c:v>9554.172</c:v>
                </c:pt>
                <c:pt idx="1">
                  <c:v>11171</c:v>
                </c:pt>
                <c:pt idx="2">
                  <c:v>11820.152</c:v>
                </c:pt>
                <c:pt idx="3">
                  <c:v>12670.946</c:v>
                </c:pt>
                <c:pt idx="4">
                  <c:v>12402.881</c:v>
                </c:pt>
                <c:pt idx="5">
                  <c:v>10974.024</c:v>
                </c:pt>
                <c:pt idx="6">
                  <c:v>8760.829</c:v>
                </c:pt>
                <c:pt idx="7">
                  <c:v>6877.365</c:v>
                </c:pt>
                <c:pt idx="8">
                  <c:v>7627.829</c:v>
                </c:pt>
                <c:pt idx="9">
                  <c:v>7543.249</c:v>
                </c:pt>
              </c:numCache>
            </c:numRef>
          </c:val>
          <c:smooth val="0"/>
        </c:ser>
        <c:marker val="1"/>
        <c:axId val="47786089"/>
        <c:axId val="27421618"/>
      </c:lineChart>
      <c:catAx>
        <c:axId val="47786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1618"/>
        <c:crosses val="autoZero"/>
        <c:auto val="1"/>
        <c:lblOffset val="100"/>
        <c:tickLblSkip val="1"/>
        <c:noMultiLvlLbl val="0"/>
      </c:catAx>
      <c:valAx>
        <c:axId val="27421618"/>
        <c:scaling>
          <c:orientation val="minMax"/>
          <c:min val="4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08575"/>
          <c:w val="0.136"/>
          <c:h val="0.7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50-year timber potential scenarios for the private sector in GB - impact of different harvesting approaches</a:t>
            </a:r>
          </a:p>
        </c:rich>
      </c:tx>
      <c:layout>
        <c:manualLayout>
          <c:xMode val="factor"/>
          <c:yMode val="factor"/>
          <c:x val="-0.000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225"/>
          <c:w val="0.80375"/>
          <c:h val="0.7375"/>
        </c:manualLayout>
      </c:layout>
      <c:lineChart>
        <c:grouping val="standard"/>
        <c:varyColors val="0"/>
        <c:ser>
          <c:idx val="5"/>
          <c:order val="0"/>
          <c:tx>
            <c:strRef>
              <c:f>'Scenarios figures 10-12 data'!$B$10</c:f>
              <c:strCache>
                <c:ptCount val="1"/>
                <c:pt idx="0">
                  <c:v>2. Modified biological potential, 10% reduction in conifer stocked area</c:v>
                </c:pt>
              </c:strCache>
            </c:strRef>
          </c:tx>
          <c:spPr>
            <a:ln w="25400">
              <a:solidFill>
                <a:srgbClr val="FCB91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'Scenarios figures 10-12 data'!$F$8:$O$8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'Scenarios figures 10-12 data'!$F$10:$O$10</c:f>
              <c:numCache>
                <c:ptCount val="10"/>
                <c:pt idx="0">
                  <c:v>9554.172</c:v>
                </c:pt>
                <c:pt idx="1">
                  <c:v>11171</c:v>
                </c:pt>
                <c:pt idx="2">
                  <c:v>11820.152</c:v>
                </c:pt>
                <c:pt idx="3">
                  <c:v>12671.466</c:v>
                </c:pt>
                <c:pt idx="4">
                  <c:v>12432.787</c:v>
                </c:pt>
                <c:pt idx="5">
                  <c:v>11035.481</c:v>
                </c:pt>
                <c:pt idx="6">
                  <c:v>8864.745</c:v>
                </c:pt>
                <c:pt idx="7">
                  <c:v>7030.066</c:v>
                </c:pt>
                <c:pt idx="8">
                  <c:v>7844.885</c:v>
                </c:pt>
                <c:pt idx="9">
                  <c:v>7924.184</c:v>
                </c:pt>
              </c:numCache>
            </c:numRef>
          </c:val>
          <c:smooth val="0"/>
        </c:ser>
        <c:ser>
          <c:idx val="7"/>
          <c:order val="1"/>
          <c:tx>
            <c:strRef>
              <c:f>'Scenarios figures 10-12 data'!$B$13</c:f>
              <c:strCache>
                <c:ptCount val="1"/>
                <c:pt idx="0">
                  <c:v>5. Felling and thinning to the 2005 industry ‘view’</c:v>
                </c:pt>
              </c:strCache>
            </c:strRef>
          </c:tx>
          <c:spPr>
            <a:ln w="25400">
              <a:solidFill>
                <a:srgbClr val="F1969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'Scenarios figures 10-12 data'!$F$8:$O$8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'Scenarios figures 10-12 data'!$F$13:$O$13</c:f>
              <c:numCache>
                <c:ptCount val="10"/>
                <c:pt idx="0">
                  <c:v>10800.969</c:v>
                </c:pt>
                <c:pt idx="1">
                  <c:v>11825</c:v>
                </c:pt>
                <c:pt idx="2">
                  <c:v>11737.361</c:v>
                </c:pt>
                <c:pt idx="3">
                  <c:v>11095.656</c:v>
                </c:pt>
                <c:pt idx="4">
                  <c:v>8742.147</c:v>
                </c:pt>
                <c:pt idx="5">
                  <c:v>7155.618</c:v>
                </c:pt>
                <c:pt idx="6">
                  <c:v>6204.221</c:v>
                </c:pt>
                <c:pt idx="7">
                  <c:v>5999.72</c:v>
                </c:pt>
                <c:pt idx="8">
                  <c:v>5908.874</c:v>
                </c:pt>
                <c:pt idx="9">
                  <c:v>5989.714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'Scenarios figures 10-12 data'!$B$14</c:f>
              <c:strCache>
                <c:ptCount val="1"/>
                <c:pt idx="0">
                  <c:v>6. Felling stands when they achieve a top height of 25m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'Scenarios figures 10-12 data'!$F$8:$O$8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'Scenarios figures 10-12 data'!$F$14:$O$14</c:f>
              <c:numCache>
                <c:ptCount val="10"/>
                <c:pt idx="0">
                  <c:v>10720.841</c:v>
                </c:pt>
                <c:pt idx="1">
                  <c:v>10005</c:v>
                </c:pt>
                <c:pt idx="2">
                  <c:v>11174.516</c:v>
                </c:pt>
                <c:pt idx="3">
                  <c:v>10455.415</c:v>
                </c:pt>
                <c:pt idx="4">
                  <c:v>8817.484</c:v>
                </c:pt>
                <c:pt idx="5">
                  <c:v>8282.887</c:v>
                </c:pt>
                <c:pt idx="6">
                  <c:v>6846.117</c:v>
                </c:pt>
                <c:pt idx="7">
                  <c:v>8063.744</c:v>
                </c:pt>
                <c:pt idx="8">
                  <c:v>8668.096</c:v>
                </c:pt>
                <c:pt idx="9">
                  <c:v>7051.487</c:v>
                </c:pt>
              </c:numCache>
            </c:numRef>
          </c:val>
          <c:smooth val="0"/>
        </c:ser>
        <c:marker val="1"/>
        <c:axId val="45467971"/>
        <c:axId val="6558556"/>
      </c:lineChart>
      <c:catAx>
        <c:axId val="45467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8556"/>
        <c:crosses val="autoZero"/>
        <c:auto val="1"/>
        <c:lblOffset val="100"/>
        <c:tickLblSkip val="1"/>
        <c:noMultiLvlLbl val="0"/>
      </c:catAx>
      <c:valAx>
        <c:axId val="6558556"/>
        <c:scaling>
          <c:orientation val="minMax"/>
          <c:min val="4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467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08575"/>
          <c:w val="0.136"/>
          <c:h val="0.7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132"/>
          <c:w val="0.80575"/>
          <c:h val="0.73725"/>
        </c:manualLayout>
      </c:layout>
      <c:lineChart>
        <c:grouping val="standard"/>
        <c:varyColors val="0"/>
        <c:ser>
          <c:idx val="5"/>
          <c:order val="0"/>
          <c:tx>
            <c:strRef>
              <c:f>'Scenarios figures 10-12 data'!$B$10</c:f>
              <c:strCache>
                <c:ptCount val="1"/>
                <c:pt idx="0">
                  <c:v>2. Modified biological potential, 10% reduction in conifer stocked area</c:v>
                </c:pt>
              </c:strCache>
            </c:strRef>
          </c:tx>
          <c:spPr>
            <a:ln w="25400">
              <a:solidFill>
                <a:srgbClr val="FCB91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'Scenarios figures 10-12 data'!$F$8:$O$8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'Scenarios figures 10-12 data'!$F$10:$O$10</c:f>
              <c:numCache>
                <c:ptCount val="10"/>
                <c:pt idx="0">
                  <c:v>9554.172</c:v>
                </c:pt>
                <c:pt idx="1">
                  <c:v>11171</c:v>
                </c:pt>
                <c:pt idx="2">
                  <c:v>11820.152</c:v>
                </c:pt>
                <c:pt idx="3">
                  <c:v>12671.466</c:v>
                </c:pt>
                <c:pt idx="4">
                  <c:v>12432.787</c:v>
                </c:pt>
                <c:pt idx="5">
                  <c:v>11035.481</c:v>
                </c:pt>
                <c:pt idx="6">
                  <c:v>8864.745</c:v>
                </c:pt>
                <c:pt idx="7">
                  <c:v>7030.066</c:v>
                </c:pt>
                <c:pt idx="8">
                  <c:v>7844.885</c:v>
                </c:pt>
                <c:pt idx="9">
                  <c:v>7924.184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'Scenarios figures 10-12 data'!$B$12</c:f>
              <c:strCache>
                <c:ptCount val="1"/>
                <c:pt idx="0">
                  <c:v>4. Applies the assumptions used in the 25-year softwood forecast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'Scenarios figures 10-12 data'!$F$8:$O$8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'Scenarios figures 10-12 data'!$F$12:$O$12</c:f>
              <c:numCache>
                <c:ptCount val="10"/>
                <c:pt idx="0">
                  <c:v>7826.818</c:v>
                </c:pt>
                <c:pt idx="1">
                  <c:v>9534.8</c:v>
                </c:pt>
                <c:pt idx="2">
                  <c:v>10647.317</c:v>
                </c:pt>
                <c:pt idx="3">
                  <c:v>11672.328</c:v>
                </c:pt>
                <c:pt idx="4">
                  <c:v>11440.422</c:v>
                </c:pt>
                <c:pt idx="5">
                  <c:v>10520.046</c:v>
                </c:pt>
                <c:pt idx="6">
                  <c:v>8388.327</c:v>
                </c:pt>
                <c:pt idx="7">
                  <c:v>6571.09</c:v>
                </c:pt>
                <c:pt idx="8">
                  <c:v>8324.464</c:v>
                </c:pt>
                <c:pt idx="9">
                  <c:v>8196.753</c:v>
                </c:pt>
              </c:numCache>
            </c:numRef>
          </c:val>
          <c:smooth val="0"/>
        </c:ser>
        <c:marker val="1"/>
        <c:axId val="59027005"/>
        <c:axId val="61480998"/>
      </c:lineChart>
      <c:catAx>
        <c:axId val="5902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80998"/>
        <c:crosses val="autoZero"/>
        <c:auto val="1"/>
        <c:lblOffset val="100"/>
        <c:tickLblSkip val="1"/>
        <c:noMultiLvlLbl val="0"/>
      </c:catAx>
      <c:valAx>
        <c:axId val="61480998"/>
        <c:scaling>
          <c:orientation val="minMax"/>
          <c:min val="4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7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"/>
          <c:y val="0.08575"/>
          <c:w val="0.136"/>
          <c:h val="0.7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Suitability for harvesting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79"/>
          <c:w val="0.778"/>
          <c:h val="0.91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C1 data'!$C$27</c:f>
              <c:strCache>
                <c:ptCount val="1"/>
                <c:pt idx="0">
                  <c:v>Wheeled vehicle possible on site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C1 data'!$B$28:$B$44</c:f>
              <c:strCache>
                <c:ptCount val="17"/>
                <c:pt idx="0">
                  <c:v>England</c:v>
                </c:pt>
                <c:pt idx="1">
                  <c:v>North West England</c:v>
                </c:pt>
                <c:pt idx="2">
                  <c:v>North East England</c:v>
                </c:pt>
                <c:pt idx="3">
                  <c:v>Yorkshire and Humber</c:v>
                </c:pt>
                <c:pt idx="4">
                  <c:v>East Midlands</c:v>
                </c:pt>
                <c:pt idx="5">
                  <c:v>East England</c:v>
                </c:pt>
                <c:pt idx="6">
                  <c:v>South East England</c:v>
                </c:pt>
                <c:pt idx="7">
                  <c:v>South West England</c:v>
                </c:pt>
                <c:pt idx="8">
                  <c:v>West Midlands</c:v>
                </c:pt>
                <c:pt idx="9">
                  <c:v>Scotland</c:v>
                </c:pt>
                <c:pt idx="10">
                  <c:v>North Scotland</c:v>
                </c:pt>
                <c:pt idx="11">
                  <c:v>North East Scotland</c:v>
                </c:pt>
                <c:pt idx="12">
                  <c:v>East Scotland</c:v>
                </c:pt>
                <c:pt idx="13">
                  <c:v>South Scotland</c:v>
                </c:pt>
                <c:pt idx="14">
                  <c:v>West Scotland</c:v>
                </c:pt>
                <c:pt idx="15">
                  <c:v>Wales</c:v>
                </c:pt>
                <c:pt idx="16">
                  <c:v>GB</c:v>
                </c:pt>
              </c:strCache>
            </c:strRef>
          </c:cat>
          <c:val>
            <c:numRef>
              <c:f>'Figure C1 data'!$C$28:$C$44</c:f>
              <c:numCache>
                <c:ptCount val="17"/>
                <c:pt idx="0">
                  <c:v>0.9328173559448708</c:v>
                </c:pt>
                <c:pt idx="1">
                  <c:v>0.8975314992486051</c:v>
                </c:pt>
                <c:pt idx="2">
                  <c:v>0.9384251498031203</c:v>
                </c:pt>
                <c:pt idx="3">
                  <c:v>0.9278213550376402</c:v>
                </c:pt>
                <c:pt idx="4">
                  <c:v>0.9936534573905521</c:v>
                </c:pt>
                <c:pt idx="5">
                  <c:v>0.9628438741810919</c:v>
                </c:pt>
                <c:pt idx="6">
                  <c:v>0.9371930353012856</c:v>
                </c:pt>
                <c:pt idx="7">
                  <c:v>0.942404085654735</c:v>
                </c:pt>
                <c:pt idx="8">
                  <c:v>0.8542729066861972</c:v>
                </c:pt>
                <c:pt idx="9">
                  <c:v>0.9585601280979491</c:v>
                </c:pt>
                <c:pt idx="10">
                  <c:v>0.9718303632879547</c:v>
                </c:pt>
                <c:pt idx="11">
                  <c:v>0.9432804950710405</c:v>
                </c:pt>
                <c:pt idx="12">
                  <c:v>0.9552806972733302</c:v>
                </c:pt>
                <c:pt idx="13">
                  <c:v>0.9748575609486585</c:v>
                </c:pt>
                <c:pt idx="14">
                  <c:v>0.9382719438339683</c:v>
                </c:pt>
                <c:pt idx="15">
                  <c:v>0.8736463541512507</c:v>
                </c:pt>
                <c:pt idx="16">
                  <c:v>0.939710518245906</c:v>
                </c:pt>
              </c:numCache>
            </c:numRef>
          </c:val>
        </c:ser>
        <c:ser>
          <c:idx val="1"/>
          <c:order val="1"/>
          <c:tx>
            <c:strRef>
              <c:f>'Figure C1 data'!$D$27</c:f>
              <c:strCache>
                <c:ptCount val="1"/>
                <c:pt idx="0">
                  <c:v>Tracked vehicle only on site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C1 data'!$B$28:$B$44</c:f>
              <c:strCache>
                <c:ptCount val="17"/>
                <c:pt idx="0">
                  <c:v>England</c:v>
                </c:pt>
                <c:pt idx="1">
                  <c:v>North West England</c:v>
                </c:pt>
                <c:pt idx="2">
                  <c:v>North East England</c:v>
                </c:pt>
                <c:pt idx="3">
                  <c:v>Yorkshire and Humber</c:v>
                </c:pt>
                <c:pt idx="4">
                  <c:v>East Midlands</c:v>
                </c:pt>
                <c:pt idx="5">
                  <c:v>East England</c:v>
                </c:pt>
                <c:pt idx="6">
                  <c:v>South East England</c:v>
                </c:pt>
                <c:pt idx="7">
                  <c:v>South West England</c:v>
                </c:pt>
                <c:pt idx="8">
                  <c:v>West Midlands</c:v>
                </c:pt>
                <c:pt idx="9">
                  <c:v>Scotland</c:v>
                </c:pt>
                <c:pt idx="10">
                  <c:v>North Scotland</c:v>
                </c:pt>
                <c:pt idx="11">
                  <c:v>North East Scotland</c:v>
                </c:pt>
                <c:pt idx="12">
                  <c:v>East Scotland</c:v>
                </c:pt>
                <c:pt idx="13">
                  <c:v>South Scotland</c:v>
                </c:pt>
                <c:pt idx="14">
                  <c:v>West Scotland</c:v>
                </c:pt>
                <c:pt idx="15">
                  <c:v>Wales</c:v>
                </c:pt>
                <c:pt idx="16">
                  <c:v>GB</c:v>
                </c:pt>
              </c:strCache>
            </c:strRef>
          </c:cat>
          <c:val>
            <c:numRef>
              <c:f>'Figure C1 data'!$D$28:$D$44</c:f>
              <c:numCache>
                <c:ptCount val="17"/>
                <c:pt idx="0">
                  <c:v>0.04227227792524288</c:v>
                </c:pt>
                <c:pt idx="1">
                  <c:v>0.029686505935788244</c:v>
                </c:pt>
                <c:pt idx="2">
                  <c:v>0.018180495886899874</c:v>
                </c:pt>
                <c:pt idx="3">
                  <c:v>0.023153541025092296</c:v>
                </c:pt>
                <c:pt idx="4">
                  <c:v>0.006346542609447992</c:v>
                </c:pt>
                <c:pt idx="5">
                  <c:v>0.03487193260747414</c:v>
                </c:pt>
                <c:pt idx="6">
                  <c:v>0.04321926678884616</c:v>
                </c:pt>
                <c:pt idx="7">
                  <c:v>0.053129775836441955</c:v>
                </c:pt>
                <c:pt idx="8">
                  <c:v>0.11494439441557557</c:v>
                </c:pt>
                <c:pt idx="9">
                  <c:v>0.02832686135266615</c:v>
                </c:pt>
                <c:pt idx="10">
                  <c:v>0.012566631369713522</c:v>
                </c:pt>
                <c:pt idx="11">
                  <c:v>0.04430266341382867</c:v>
                </c:pt>
                <c:pt idx="12">
                  <c:v>0.020350282411831545</c:v>
                </c:pt>
                <c:pt idx="13">
                  <c:v>0.014876677312630314</c:v>
                </c:pt>
                <c:pt idx="14">
                  <c:v>0.050822156370272986</c:v>
                </c:pt>
                <c:pt idx="15">
                  <c:v>0.09287906002678428</c:v>
                </c:pt>
                <c:pt idx="16">
                  <c:v>0.03983994566482541</c:v>
                </c:pt>
              </c:numCache>
            </c:numRef>
          </c:val>
        </c:ser>
        <c:ser>
          <c:idx val="2"/>
          <c:order val="2"/>
          <c:tx>
            <c:strRef>
              <c:f>'Figure C1 data'!$E$27</c:f>
              <c:strCache>
                <c:ptCount val="1"/>
                <c:pt idx="0">
                  <c:v>Sky line site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C1 data'!$B$28:$B$44</c:f>
              <c:strCache>
                <c:ptCount val="17"/>
                <c:pt idx="0">
                  <c:v>England</c:v>
                </c:pt>
                <c:pt idx="1">
                  <c:v>North West England</c:v>
                </c:pt>
                <c:pt idx="2">
                  <c:v>North East England</c:v>
                </c:pt>
                <c:pt idx="3">
                  <c:v>Yorkshire and Humber</c:v>
                </c:pt>
                <c:pt idx="4">
                  <c:v>East Midlands</c:v>
                </c:pt>
                <c:pt idx="5">
                  <c:v>East England</c:v>
                </c:pt>
                <c:pt idx="6">
                  <c:v>South East England</c:v>
                </c:pt>
                <c:pt idx="7">
                  <c:v>South West England</c:v>
                </c:pt>
                <c:pt idx="8">
                  <c:v>West Midlands</c:v>
                </c:pt>
                <c:pt idx="9">
                  <c:v>Scotland</c:v>
                </c:pt>
                <c:pt idx="10">
                  <c:v>North Scotland</c:v>
                </c:pt>
                <c:pt idx="11">
                  <c:v>North East Scotland</c:v>
                </c:pt>
                <c:pt idx="12">
                  <c:v>East Scotland</c:v>
                </c:pt>
                <c:pt idx="13">
                  <c:v>South Scotland</c:v>
                </c:pt>
                <c:pt idx="14">
                  <c:v>West Scotland</c:v>
                </c:pt>
                <c:pt idx="15">
                  <c:v>Wales</c:v>
                </c:pt>
                <c:pt idx="16">
                  <c:v>GB</c:v>
                </c:pt>
              </c:strCache>
            </c:strRef>
          </c:cat>
          <c:val>
            <c:numRef>
              <c:f>'Figure C1 data'!$E$28:$E$44</c:f>
              <c:numCache>
                <c:ptCount val="17"/>
                <c:pt idx="0">
                  <c:v>0.009453922471475883</c:v>
                </c:pt>
                <c:pt idx="1">
                  <c:v>0.022870944859454647</c:v>
                </c:pt>
                <c:pt idx="2">
                  <c:v>0.014146346251362282</c:v>
                </c:pt>
                <c:pt idx="3">
                  <c:v>0.01374794470226696</c:v>
                </c:pt>
                <c:pt idx="4">
                  <c:v>0</c:v>
                </c:pt>
                <c:pt idx="5">
                  <c:v>0</c:v>
                </c:pt>
                <c:pt idx="6">
                  <c:v>0.005246771158354859</c:v>
                </c:pt>
                <c:pt idx="7">
                  <c:v>0.004466138508823112</c:v>
                </c:pt>
                <c:pt idx="8">
                  <c:v>0.027312742400967902</c:v>
                </c:pt>
                <c:pt idx="9">
                  <c:v>0.006621668381571345</c:v>
                </c:pt>
                <c:pt idx="10">
                  <c:v>0.007911122270481295</c:v>
                </c:pt>
                <c:pt idx="11">
                  <c:v>0.006483073456017323</c:v>
                </c:pt>
                <c:pt idx="12">
                  <c:v>0.012320344240368111</c:v>
                </c:pt>
                <c:pt idx="13">
                  <c:v>0.007161189815595243</c:v>
                </c:pt>
                <c:pt idx="14">
                  <c:v>0.0016924934596086684</c:v>
                </c:pt>
                <c:pt idx="15">
                  <c:v>0.030959748880570084</c:v>
                </c:pt>
                <c:pt idx="16">
                  <c:v>0.009747786913604733</c:v>
                </c:pt>
              </c:numCache>
            </c:numRef>
          </c:val>
        </c:ser>
        <c:ser>
          <c:idx val="3"/>
          <c:order val="3"/>
          <c:tx>
            <c:strRef>
              <c:f>'Figure C1 data'!$F$27</c:f>
              <c:strCache>
                <c:ptCount val="1"/>
                <c:pt idx="0">
                  <c:v>Mechanised harvesting impossible on site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C1 data'!$B$28:$B$44</c:f>
              <c:strCache>
                <c:ptCount val="17"/>
                <c:pt idx="0">
                  <c:v>England</c:v>
                </c:pt>
                <c:pt idx="1">
                  <c:v>North West England</c:v>
                </c:pt>
                <c:pt idx="2">
                  <c:v>North East England</c:v>
                </c:pt>
                <c:pt idx="3">
                  <c:v>Yorkshire and Humber</c:v>
                </c:pt>
                <c:pt idx="4">
                  <c:v>East Midlands</c:v>
                </c:pt>
                <c:pt idx="5">
                  <c:v>East England</c:v>
                </c:pt>
                <c:pt idx="6">
                  <c:v>South East England</c:v>
                </c:pt>
                <c:pt idx="7">
                  <c:v>South West England</c:v>
                </c:pt>
                <c:pt idx="8">
                  <c:v>West Midlands</c:v>
                </c:pt>
                <c:pt idx="9">
                  <c:v>Scotland</c:v>
                </c:pt>
                <c:pt idx="10">
                  <c:v>North Scotland</c:v>
                </c:pt>
                <c:pt idx="11">
                  <c:v>North East Scotland</c:v>
                </c:pt>
                <c:pt idx="12">
                  <c:v>East Scotland</c:v>
                </c:pt>
                <c:pt idx="13">
                  <c:v>South Scotland</c:v>
                </c:pt>
                <c:pt idx="14">
                  <c:v>West Scotland</c:v>
                </c:pt>
                <c:pt idx="15">
                  <c:v>Wales</c:v>
                </c:pt>
                <c:pt idx="16">
                  <c:v>GB</c:v>
                </c:pt>
              </c:strCache>
            </c:strRef>
          </c:cat>
          <c:val>
            <c:numRef>
              <c:f>'Figure C1 data'!$F$28:$F$44</c:f>
              <c:numCache>
                <c:ptCount val="17"/>
                <c:pt idx="0">
                  <c:v>0.015456443658410448</c:v>
                </c:pt>
                <c:pt idx="1">
                  <c:v>0.04991104995615211</c:v>
                </c:pt>
                <c:pt idx="2">
                  <c:v>0.02924800805861762</c:v>
                </c:pt>
                <c:pt idx="3">
                  <c:v>0.03527715923500053</c:v>
                </c:pt>
                <c:pt idx="4">
                  <c:v>0</c:v>
                </c:pt>
                <c:pt idx="5">
                  <c:v>0.0022841932114339666</c:v>
                </c:pt>
                <c:pt idx="6">
                  <c:v>0.014340926751513453</c:v>
                </c:pt>
                <c:pt idx="7">
                  <c:v>0</c:v>
                </c:pt>
                <c:pt idx="8">
                  <c:v>0.003469956497259493</c:v>
                </c:pt>
                <c:pt idx="9">
                  <c:v>0.006491342167813171</c:v>
                </c:pt>
                <c:pt idx="10">
                  <c:v>0.007691883071850383</c:v>
                </c:pt>
                <c:pt idx="11">
                  <c:v>0.005933768059113354</c:v>
                </c:pt>
                <c:pt idx="12">
                  <c:v>0.01204867607447011</c:v>
                </c:pt>
                <c:pt idx="13">
                  <c:v>0.0031045719231160003</c:v>
                </c:pt>
                <c:pt idx="14">
                  <c:v>0.009213406336150193</c:v>
                </c:pt>
                <c:pt idx="15">
                  <c:v>0.0025148369413949944</c:v>
                </c:pt>
                <c:pt idx="16">
                  <c:v>0.010701749175663937</c:v>
                </c:pt>
              </c:numCache>
            </c:numRef>
          </c:val>
        </c:ser>
        <c:overlap val="100"/>
        <c:gapWidth val="50"/>
        <c:axId val="16458071"/>
        <c:axId val="13904912"/>
      </c:barChart>
      <c:catAx>
        <c:axId val="16458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904912"/>
        <c:crosses val="autoZero"/>
        <c:auto val="1"/>
        <c:lblOffset val="100"/>
        <c:tickLblSkip val="1"/>
        <c:noMultiLvlLbl val="0"/>
      </c:catAx>
      <c:valAx>
        <c:axId val="1390491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conifer section on the private secor estate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458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25"/>
          <c:y val="0.31175"/>
          <c:w val="0.1695"/>
          <c:h val="0.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Distance to road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835"/>
          <c:w val="0.778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C2 data'!$C$27</c:f>
              <c:strCache>
                <c:ptCount val="1"/>
                <c:pt idx="0">
                  <c:v>&lt; 200m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C2 data'!$B$28:$B$44</c:f>
              <c:strCache>
                <c:ptCount val="17"/>
                <c:pt idx="0">
                  <c:v>England</c:v>
                </c:pt>
                <c:pt idx="1">
                  <c:v>North West England</c:v>
                </c:pt>
                <c:pt idx="2">
                  <c:v>North East England</c:v>
                </c:pt>
                <c:pt idx="3">
                  <c:v>Yorkshire and Humber</c:v>
                </c:pt>
                <c:pt idx="4">
                  <c:v>East Midlands</c:v>
                </c:pt>
                <c:pt idx="5">
                  <c:v>East England</c:v>
                </c:pt>
                <c:pt idx="6">
                  <c:v>South East England</c:v>
                </c:pt>
                <c:pt idx="7">
                  <c:v>South West England</c:v>
                </c:pt>
                <c:pt idx="8">
                  <c:v>West Midlands</c:v>
                </c:pt>
                <c:pt idx="9">
                  <c:v>Scotland</c:v>
                </c:pt>
                <c:pt idx="10">
                  <c:v>North Scotland</c:v>
                </c:pt>
                <c:pt idx="11">
                  <c:v>North East Scotland</c:v>
                </c:pt>
                <c:pt idx="12">
                  <c:v>East Scotland</c:v>
                </c:pt>
                <c:pt idx="13">
                  <c:v>South Scotland</c:v>
                </c:pt>
                <c:pt idx="14">
                  <c:v>West Scotland</c:v>
                </c:pt>
                <c:pt idx="15">
                  <c:v>Wales</c:v>
                </c:pt>
                <c:pt idx="16">
                  <c:v>GB</c:v>
                </c:pt>
              </c:strCache>
            </c:strRef>
          </c:cat>
          <c:val>
            <c:numRef>
              <c:f>'Figure C2 data'!$C$28:$C$44</c:f>
              <c:numCache>
                <c:ptCount val="17"/>
                <c:pt idx="0">
                  <c:v>0.6158808933002481</c:v>
                </c:pt>
                <c:pt idx="1">
                  <c:v>0.6871794871794872</c:v>
                </c:pt>
                <c:pt idx="2">
                  <c:v>0.6239316239316239</c:v>
                </c:pt>
                <c:pt idx="3">
                  <c:v>0.6456140350877193</c:v>
                </c:pt>
                <c:pt idx="4">
                  <c:v>0.5</c:v>
                </c:pt>
                <c:pt idx="5">
                  <c:v>0.5348837209302325</c:v>
                </c:pt>
                <c:pt idx="6">
                  <c:v>0.662962962962963</c:v>
                </c:pt>
                <c:pt idx="7">
                  <c:v>0.6078947368421053</c:v>
                </c:pt>
                <c:pt idx="8">
                  <c:v>0.5298013245033113</c:v>
                </c:pt>
                <c:pt idx="9">
                  <c:v>0.4943289224952741</c:v>
                </c:pt>
                <c:pt idx="10">
                  <c:v>0.3972602739726027</c:v>
                </c:pt>
                <c:pt idx="11">
                  <c:v>0.5935960591133005</c:v>
                </c:pt>
                <c:pt idx="12">
                  <c:v>0.44537815126050423</c:v>
                </c:pt>
                <c:pt idx="13">
                  <c:v>0.5341701534170153</c:v>
                </c:pt>
                <c:pt idx="14">
                  <c:v>0.4319654427645788</c:v>
                </c:pt>
                <c:pt idx="15">
                  <c:v>0.5806451612903226</c:v>
                </c:pt>
                <c:pt idx="16">
                  <c:v>0.555328798185941</c:v>
                </c:pt>
              </c:numCache>
            </c:numRef>
          </c:val>
        </c:ser>
        <c:ser>
          <c:idx val="1"/>
          <c:order val="1"/>
          <c:tx>
            <c:strRef>
              <c:f>'Figure C2 data'!$D$27</c:f>
              <c:strCache>
                <c:ptCount val="1"/>
                <c:pt idx="0">
                  <c:v>200m - 400m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C2 data'!$B$28:$B$44</c:f>
              <c:strCache>
                <c:ptCount val="17"/>
                <c:pt idx="0">
                  <c:v>England</c:v>
                </c:pt>
                <c:pt idx="1">
                  <c:v>North West England</c:v>
                </c:pt>
                <c:pt idx="2">
                  <c:v>North East England</c:v>
                </c:pt>
                <c:pt idx="3">
                  <c:v>Yorkshire and Humber</c:v>
                </c:pt>
                <c:pt idx="4">
                  <c:v>East Midlands</c:v>
                </c:pt>
                <c:pt idx="5">
                  <c:v>East England</c:v>
                </c:pt>
                <c:pt idx="6">
                  <c:v>South East England</c:v>
                </c:pt>
                <c:pt idx="7">
                  <c:v>South West England</c:v>
                </c:pt>
                <c:pt idx="8">
                  <c:v>West Midlands</c:v>
                </c:pt>
                <c:pt idx="9">
                  <c:v>Scotland</c:v>
                </c:pt>
                <c:pt idx="10">
                  <c:v>North Scotland</c:v>
                </c:pt>
                <c:pt idx="11">
                  <c:v>North East Scotland</c:v>
                </c:pt>
                <c:pt idx="12">
                  <c:v>East Scotland</c:v>
                </c:pt>
                <c:pt idx="13">
                  <c:v>South Scotland</c:v>
                </c:pt>
                <c:pt idx="14">
                  <c:v>West Scotland</c:v>
                </c:pt>
                <c:pt idx="15">
                  <c:v>Wales</c:v>
                </c:pt>
                <c:pt idx="16">
                  <c:v>GB</c:v>
                </c:pt>
              </c:strCache>
            </c:strRef>
          </c:cat>
          <c:val>
            <c:numRef>
              <c:f>'Figure C2 data'!$D$28:$D$44</c:f>
              <c:numCache>
                <c:ptCount val="17"/>
                <c:pt idx="0">
                  <c:v>0.2</c:v>
                </c:pt>
                <c:pt idx="1">
                  <c:v>0.19487179487179487</c:v>
                </c:pt>
                <c:pt idx="2">
                  <c:v>0.1282051282051282</c:v>
                </c:pt>
                <c:pt idx="3">
                  <c:v>0.1824561403508772</c:v>
                </c:pt>
                <c:pt idx="4">
                  <c:v>0.23484848484848486</c:v>
                </c:pt>
                <c:pt idx="5">
                  <c:v>0.20930232558139536</c:v>
                </c:pt>
                <c:pt idx="6">
                  <c:v>0.18703703703703703</c:v>
                </c:pt>
                <c:pt idx="7">
                  <c:v>0.20789473684210527</c:v>
                </c:pt>
                <c:pt idx="8">
                  <c:v>0.2781456953642384</c:v>
                </c:pt>
                <c:pt idx="9">
                  <c:v>0.18100189035916825</c:v>
                </c:pt>
                <c:pt idx="10">
                  <c:v>0.2054794520547945</c:v>
                </c:pt>
                <c:pt idx="11">
                  <c:v>0.16502463054187191</c:v>
                </c:pt>
                <c:pt idx="12">
                  <c:v>0.20588235294117646</c:v>
                </c:pt>
                <c:pt idx="13">
                  <c:v>0.18688981868898186</c:v>
                </c:pt>
                <c:pt idx="14">
                  <c:v>0.15766738660907129</c:v>
                </c:pt>
                <c:pt idx="15">
                  <c:v>0.2222222222222222</c:v>
                </c:pt>
                <c:pt idx="16">
                  <c:v>0.19229024943310657</c:v>
                </c:pt>
              </c:numCache>
            </c:numRef>
          </c:val>
        </c:ser>
        <c:ser>
          <c:idx val="2"/>
          <c:order val="2"/>
          <c:tx>
            <c:strRef>
              <c:f>'Figure C2 data'!$E$27</c:f>
              <c:strCache>
                <c:ptCount val="1"/>
                <c:pt idx="0">
                  <c:v>400m - 600m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C2 data'!$B$28:$B$44</c:f>
              <c:strCache>
                <c:ptCount val="17"/>
                <c:pt idx="0">
                  <c:v>England</c:v>
                </c:pt>
                <c:pt idx="1">
                  <c:v>North West England</c:v>
                </c:pt>
                <c:pt idx="2">
                  <c:v>North East England</c:v>
                </c:pt>
                <c:pt idx="3">
                  <c:v>Yorkshire and Humber</c:v>
                </c:pt>
                <c:pt idx="4">
                  <c:v>East Midlands</c:v>
                </c:pt>
                <c:pt idx="5">
                  <c:v>East England</c:v>
                </c:pt>
                <c:pt idx="6">
                  <c:v>South East England</c:v>
                </c:pt>
                <c:pt idx="7">
                  <c:v>South West England</c:v>
                </c:pt>
                <c:pt idx="8">
                  <c:v>West Midlands</c:v>
                </c:pt>
                <c:pt idx="9">
                  <c:v>Scotland</c:v>
                </c:pt>
                <c:pt idx="10">
                  <c:v>North Scotland</c:v>
                </c:pt>
                <c:pt idx="11">
                  <c:v>North East Scotland</c:v>
                </c:pt>
                <c:pt idx="12">
                  <c:v>East Scotland</c:v>
                </c:pt>
                <c:pt idx="13">
                  <c:v>South Scotland</c:v>
                </c:pt>
                <c:pt idx="14">
                  <c:v>West Scotland</c:v>
                </c:pt>
                <c:pt idx="15">
                  <c:v>Wales</c:v>
                </c:pt>
                <c:pt idx="16">
                  <c:v>GB</c:v>
                </c:pt>
              </c:strCache>
            </c:strRef>
          </c:cat>
          <c:val>
            <c:numRef>
              <c:f>'Figure C2 data'!$E$28:$E$44</c:f>
              <c:numCache>
                <c:ptCount val="17"/>
                <c:pt idx="0">
                  <c:v>0.09578163771712159</c:v>
                </c:pt>
                <c:pt idx="1">
                  <c:v>0.06153846153846154</c:v>
                </c:pt>
                <c:pt idx="2">
                  <c:v>0.1623931623931624</c:v>
                </c:pt>
                <c:pt idx="3">
                  <c:v>0.08070175438596491</c:v>
                </c:pt>
                <c:pt idx="4">
                  <c:v>0.07575757575757576</c:v>
                </c:pt>
                <c:pt idx="5">
                  <c:v>0.11162790697674418</c:v>
                </c:pt>
                <c:pt idx="6">
                  <c:v>0.08888888888888889</c:v>
                </c:pt>
                <c:pt idx="7">
                  <c:v>0.10789473684210527</c:v>
                </c:pt>
                <c:pt idx="8">
                  <c:v>0.10596026490066225</c:v>
                </c:pt>
                <c:pt idx="9">
                  <c:v>0.09120982986767485</c:v>
                </c:pt>
                <c:pt idx="10">
                  <c:v>0.10273972602739725</c:v>
                </c:pt>
                <c:pt idx="11">
                  <c:v>0.11083743842364532</c:v>
                </c:pt>
                <c:pt idx="12">
                  <c:v>0.08403361344537816</c:v>
                </c:pt>
                <c:pt idx="13">
                  <c:v>0.08089260808926081</c:v>
                </c:pt>
                <c:pt idx="14">
                  <c:v>0.08639308855291576</c:v>
                </c:pt>
                <c:pt idx="15">
                  <c:v>0.06451612903225806</c:v>
                </c:pt>
                <c:pt idx="16">
                  <c:v>0.09160997732426304</c:v>
                </c:pt>
              </c:numCache>
            </c:numRef>
          </c:val>
        </c:ser>
        <c:ser>
          <c:idx val="3"/>
          <c:order val="3"/>
          <c:tx>
            <c:strRef>
              <c:f>'Figure C2 data'!$F$27</c:f>
              <c:strCache>
                <c:ptCount val="1"/>
                <c:pt idx="0">
                  <c:v>600m - 800m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C2 data'!$B$28:$B$44</c:f>
              <c:strCache>
                <c:ptCount val="17"/>
                <c:pt idx="0">
                  <c:v>England</c:v>
                </c:pt>
                <c:pt idx="1">
                  <c:v>North West England</c:v>
                </c:pt>
                <c:pt idx="2">
                  <c:v>North East England</c:v>
                </c:pt>
                <c:pt idx="3">
                  <c:v>Yorkshire and Humber</c:v>
                </c:pt>
                <c:pt idx="4">
                  <c:v>East Midlands</c:v>
                </c:pt>
                <c:pt idx="5">
                  <c:v>East England</c:v>
                </c:pt>
                <c:pt idx="6">
                  <c:v>South East England</c:v>
                </c:pt>
                <c:pt idx="7">
                  <c:v>South West England</c:v>
                </c:pt>
                <c:pt idx="8">
                  <c:v>West Midlands</c:v>
                </c:pt>
                <c:pt idx="9">
                  <c:v>Scotland</c:v>
                </c:pt>
                <c:pt idx="10">
                  <c:v>North Scotland</c:v>
                </c:pt>
                <c:pt idx="11">
                  <c:v>North East Scotland</c:v>
                </c:pt>
                <c:pt idx="12">
                  <c:v>East Scotland</c:v>
                </c:pt>
                <c:pt idx="13">
                  <c:v>South Scotland</c:v>
                </c:pt>
                <c:pt idx="14">
                  <c:v>West Scotland</c:v>
                </c:pt>
                <c:pt idx="15">
                  <c:v>Wales</c:v>
                </c:pt>
                <c:pt idx="16">
                  <c:v>GB</c:v>
                </c:pt>
              </c:strCache>
            </c:strRef>
          </c:cat>
          <c:val>
            <c:numRef>
              <c:f>'Figure C2 data'!$F$28:$F$44</c:f>
              <c:numCache>
                <c:ptCount val="17"/>
                <c:pt idx="0">
                  <c:v>0.04516129032258064</c:v>
                </c:pt>
                <c:pt idx="1">
                  <c:v>0.015384615384615385</c:v>
                </c:pt>
                <c:pt idx="2">
                  <c:v>0.042735042735042736</c:v>
                </c:pt>
                <c:pt idx="3">
                  <c:v>0.03508771929824561</c:v>
                </c:pt>
                <c:pt idx="4">
                  <c:v>0.08333333333333333</c:v>
                </c:pt>
                <c:pt idx="5">
                  <c:v>0.07906976744186046</c:v>
                </c:pt>
                <c:pt idx="6">
                  <c:v>0.037037037037037035</c:v>
                </c:pt>
                <c:pt idx="7">
                  <c:v>0.05</c:v>
                </c:pt>
                <c:pt idx="8">
                  <c:v>0.039735099337748346</c:v>
                </c:pt>
                <c:pt idx="9">
                  <c:v>0.0609640831758034</c:v>
                </c:pt>
                <c:pt idx="10">
                  <c:v>0.09246575342465753</c:v>
                </c:pt>
                <c:pt idx="11">
                  <c:v>0.03940886699507389</c:v>
                </c:pt>
                <c:pt idx="12">
                  <c:v>0.06302521008403361</c:v>
                </c:pt>
                <c:pt idx="13">
                  <c:v>0.04881450488145049</c:v>
                </c:pt>
                <c:pt idx="14">
                  <c:v>0.07775377969762419</c:v>
                </c:pt>
                <c:pt idx="15">
                  <c:v>0.025089605734767026</c:v>
                </c:pt>
                <c:pt idx="16">
                  <c:v>0.05147392290249433</c:v>
                </c:pt>
              </c:numCache>
            </c:numRef>
          </c:val>
        </c:ser>
        <c:ser>
          <c:idx val="4"/>
          <c:order val="4"/>
          <c:tx>
            <c:strRef>
              <c:f>'Figure C2 data'!$G$27</c:f>
              <c:strCache>
                <c:ptCount val="1"/>
                <c:pt idx="0">
                  <c:v>800m - 1000m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C2 data'!$B$28:$B$44</c:f>
              <c:strCache>
                <c:ptCount val="17"/>
                <c:pt idx="0">
                  <c:v>England</c:v>
                </c:pt>
                <c:pt idx="1">
                  <c:v>North West England</c:v>
                </c:pt>
                <c:pt idx="2">
                  <c:v>North East England</c:v>
                </c:pt>
                <c:pt idx="3">
                  <c:v>Yorkshire and Humber</c:v>
                </c:pt>
                <c:pt idx="4">
                  <c:v>East Midlands</c:v>
                </c:pt>
                <c:pt idx="5">
                  <c:v>East England</c:v>
                </c:pt>
                <c:pt idx="6">
                  <c:v>South East England</c:v>
                </c:pt>
                <c:pt idx="7">
                  <c:v>South West England</c:v>
                </c:pt>
                <c:pt idx="8">
                  <c:v>West Midlands</c:v>
                </c:pt>
                <c:pt idx="9">
                  <c:v>Scotland</c:v>
                </c:pt>
                <c:pt idx="10">
                  <c:v>North Scotland</c:v>
                </c:pt>
                <c:pt idx="11">
                  <c:v>North East Scotland</c:v>
                </c:pt>
                <c:pt idx="12">
                  <c:v>East Scotland</c:v>
                </c:pt>
                <c:pt idx="13">
                  <c:v>South Scotland</c:v>
                </c:pt>
                <c:pt idx="14">
                  <c:v>West Scotland</c:v>
                </c:pt>
                <c:pt idx="15">
                  <c:v>Wales</c:v>
                </c:pt>
                <c:pt idx="16">
                  <c:v>GB</c:v>
                </c:pt>
              </c:strCache>
            </c:strRef>
          </c:cat>
          <c:val>
            <c:numRef>
              <c:f>'Figure C2 data'!$G$28:$G$44</c:f>
              <c:numCache>
                <c:ptCount val="17"/>
                <c:pt idx="0">
                  <c:v>0.018858560794044667</c:v>
                </c:pt>
                <c:pt idx="1">
                  <c:v>0.020512820512820513</c:v>
                </c:pt>
                <c:pt idx="2">
                  <c:v>0.008547008547008548</c:v>
                </c:pt>
                <c:pt idx="3">
                  <c:v>0.031578947368421054</c:v>
                </c:pt>
                <c:pt idx="4">
                  <c:v>0.045454545454545456</c:v>
                </c:pt>
                <c:pt idx="5">
                  <c:v>0.018604651162790697</c:v>
                </c:pt>
                <c:pt idx="6">
                  <c:v>0.014814814814814815</c:v>
                </c:pt>
                <c:pt idx="7">
                  <c:v>0.010526315789473684</c:v>
                </c:pt>
                <c:pt idx="8">
                  <c:v>0.013245033112582781</c:v>
                </c:pt>
                <c:pt idx="9">
                  <c:v>0.04206049149338374</c:v>
                </c:pt>
                <c:pt idx="10">
                  <c:v>0.06506849315068493</c:v>
                </c:pt>
                <c:pt idx="11">
                  <c:v>0.024630541871921183</c:v>
                </c:pt>
                <c:pt idx="12">
                  <c:v>0.05042016806722689</c:v>
                </c:pt>
                <c:pt idx="13">
                  <c:v>0.019525801952580194</c:v>
                </c:pt>
                <c:pt idx="14">
                  <c:v>0.0734341252699784</c:v>
                </c:pt>
                <c:pt idx="15">
                  <c:v>0.05017921146953405</c:v>
                </c:pt>
                <c:pt idx="16">
                  <c:v>0.03197278911564626</c:v>
                </c:pt>
              </c:numCache>
            </c:numRef>
          </c:val>
        </c:ser>
        <c:ser>
          <c:idx val="5"/>
          <c:order val="5"/>
          <c:tx>
            <c:strRef>
              <c:f>'Figure C2 data'!$H$27</c:f>
              <c:strCache>
                <c:ptCount val="1"/>
                <c:pt idx="0">
                  <c:v>&gt; 1000m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C2 data'!$B$28:$B$44</c:f>
              <c:strCache>
                <c:ptCount val="17"/>
                <c:pt idx="0">
                  <c:v>England</c:v>
                </c:pt>
                <c:pt idx="1">
                  <c:v>North West England</c:v>
                </c:pt>
                <c:pt idx="2">
                  <c:v>North East England</c:v>
                </c:pt>
                <c:pt idx="3">
                  <c:v>Yorkshire and Humber</c:v>
                </c:pt>
                <c:pt idx="4">
                  <c:v>East Midlands</c:v>
                </c:pt>
                <c:pt idx="5">
                  <c:v>East England</c:v>
                </c:pt>
                <c:pt idx="6">
                  <c:v>South East England</c:v>
                </c:pt>
                <c:pt idx="7">
                  <c:v>South West England</c:v>
                </c:pt>
                <c:pt idx="8">
                  <c:v>West Midlands</c:v>
                </c:pt>
                <c:pt idx="9">
                  <c:v>Scotland</c:v>
                </c:pt>
                <c:pt idx="10">
                  <c:v>North Scotland</c:v>
                </c:pt>
                <c:pt idx="11">
                  <c:v>North East Scotland</c:v>
                </c:pt>
                <c:pt idx="12">
                  <c:v>East Scotland</c:v>
                </c:pt>
                <c:pt idx="13">
                  <c:v>South Scotland</c:v>
                </c:pt>
                <c:pt idx="14">
                  <c:v>West Scotland</c:v>
                </c:pt>
                <c:pt idx="15">
                  <c:v>Wales</c:v>
                </c:pt>
                <c:pt idx="16">
                  <c:v>GB</c:v>
                </c:pt>
              </c:strCache>
            </c:strRef>
          </c:cat>
          <c:val>
            <c:numRef>
              <c:f>'Figure C2 data'!$H$28:$H$44</c:f>
              <c:numCache>
                <c:ptCount val="17"/>
                <c:pt idx="0">
                  <c:v>0.024317617866004962</c:v>
                </c:pt>
                <c:pt idx="1">
                  <c:v>0.020512820512820513</c:v>
                </c:pt>
                <c:pt idx="2">
                  <c:v>0.03418803418803419</c:v>
                </c:pt>
                <c:pt idx="3">
                  <c:v>0.02456140350877193</c:v>
                </c:pt>
                <c:pt idx="4">
                  <c:v>0.06060606060606061</c:v>
                </c:pt>
                <c:pt idx="5">
                  <c:v>0.046511627906976744</c:v>
                </c:pt>
                <c:pt idx="6">
                  <c:v>0.009259259259259259</c:v>
                </c:pt>
                <c:pt idx="7">
                  <c:v>0.015789473684210527</c:v>
                </c:pt>
                <c:pt idx="8">
                  <c:v>0.033112582781456956</c:v>
                </c:pt>
                <c:pt idx="9">
                  <c:v>0.13043478260869565</c:v>
                </c:pt>
                <c:pt idx="10">
                  <c:v>0.136986301369863</c:v>
                </c:pt>
                <c:pt idx="11">
                  <c:v>0.0665024630541872</c:v>
                </c:pt>
                <c:pt idx="12">
                  <c:v>0.15126050420168066</c:v>
                </c:pt>
                <c:pt idx="13">
                  <c:v>0.1297071129707113</c:v>
                </c:pt>
                <c:pt idx="14">
                  <c:v>0.17278617710583152</c:v>
                </c:pt>
                <c:pt idx="15">
                  <c:v>0.05734767025089606</c:v>
                </c:pt>
                <c:pt idx="16">
                  <c:v>0.07732426303854875</c:v>
                </c:pt>
              </c:numCache>
            </c:numRef>
          </c:val>
        </c:ser>
        <c:overlap val="100"/>
        <c:gapWidth val="50"/>
        <c:axId val="58035345"/>
        <c:axId val="52556058"/>
      </c:barChart>
      <c:catAx>
        <c:axId val="580353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56058"/>
        <c:crosses val="autoZero"/>
        <c:auto val="1"/>
        <c:lblOffset val="100"/>
        <c:tickLblSkip val="1"/>
        <c:noMultiLvlLbl val="0"/>
      </c:catAx>
      <c:valAx>
        <c:axId val="5255605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conifer section on the private secor estate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3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3035"/>
          <c:w val="0.1582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100-year forecast of average annual softwood availability for GB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07975"/>
          <c:w val="0.79475"/>
          <c:h val="0.8535"/>
        </c:manualLayout>
      </c:layout>
      <c:lineChart>
        <c:grouping val="standard"/>
        <c:varyColors val="0"/>
        <c:ser>
          <c:idx val="2"/>
          <c:order val="0"/>
          <c:tx>
            <c:strRef>
              <c:f>'Table 7'!$B$11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4E2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7'!$H$8:$AA$8</c:f>
              <c:strCache>
                <c:ptCount val="20"/>
                <c:pt idx="0">
                  <c:v>2013-2016</c:v>
                </c:pt>
                <c:pt idx="1">
                  <c:v>2017-2021</c:v>
                </c:pt>
                <c:pt idx="2">
                  <c:v>2022-2026</c:v>
                </c:pt>
                <c:pt idx="3">
                  <c:v>2027-2031</c:v>
                </c:pt>
                <c:pt idx="4">
                  <c:v>2032-2036</c:v>
                </c:pt>
                <c:pt idx="5">
                  <c:v>2037-2041</c:v>
                </c:pt>
                <c:pt idx="6">
                  <c:v>2042-2046</c:v>
                </c:pt>
                <c:pt idx="7">
                  <c:v>2047-2051</c:v>
                </c:pt>
                <c:pt idx="8">
                  <c:v>2052-2056</c:v>
                </c:pt>
                <c:pt idx="9">
                  <c:v>2057-2061</c:v>
                </c:pt>
                <c:pt idx="10">
                  <c:v>2062-2066</c:v>
                </c:pt>
                <c:pt idx="11">
                  <c:v>2067-2071</c:v>
                </c:pt>
                <c:pt idx="12">
                  <c:v>2072-2076</c:v>
                </c:pt>
                <c:pt idx="13">
                  <c:v>2077-2081</c:v>
                </c:pt>
                <c:pt idx="14">
                  <c:v>2082-2086</c:v>
                </c:pt>
                <c:pt idx="15">
                  <c:v>2087-2091</c:v>
                </c:pt>
                <c:pt idx="16">
                  <c:v>2092-2096</c:v>
                </c:pt>
                <c:pt idx="17">
                  <c:v>2097-2101</c:v>
                </c:pt>
                <c:pt idx="18">
                  <c:v>2102-2106</c:v>
                </c:pt>
                <c:pt idx="19">
                  <c:v>2107-2111</c:v>
                </c:pt>
              </c:strCache>
            </c:strRef>
          </c:cat>
          <c:val>
            <c:numRef>
              <c:f>'Table 7'!$H$11:$AA$11</c:f>
              <c:numCache>
                <c:ptCount val="20"/>
                <c:pt idx="0">
                  <c:v>16487.345</c:v>
                </c:pt>
                <c:pt idx="1">
                  <c:v>16846.059</c:v>
                </c:pt>
                <c:pt idx="2">
                  <c:v>17441.681</c:v>
                </c:pt>
                <c:pt idx="3">
                  <c:v>18397.788</c:v>
                </c:pt>
                <c:pt idx="4">
                  <c:v>17648.601000000002</c:v>
                </c:pt>
                <c:pt idx="5">
                  <c:v>15779.059000000001</c:v>
                </c:pt>
                <c:pt idx="6">
                  <c:v>13180.801</c:v>
                </c:pt>
                <c:pt idx="7">
                  <c:v>11908.765</c:v>
                </c:pt>
                <c:pt idx="8">
                  <c:v>12053.619999999999</c:v>
                </c:pt>
                <c:pt idx="9">
                  <c:v>12192.726999999999</c:v>
                </c:pt>
                <c:pt idx="10">
                  <c:v>11197.2</c:v>
                </c:pt>
                <c:pt idx="11">
                  <c:v>13792.2</c:v>
                </c:pt>
                <c:pt idx="12">
                  <c:v>13363.891</c:v>
                </c:pt>
                <c:pt idx="13">
                  <c:v>15540.863</c:v>
                </c:pt>
                <c:pt idx="14">
                  <c:v>15323.125</c:v>
                </c:pt>
                <c:pt idx="15">
                  <c:v>14956.001</c:v>
                </c:pt>
                <c:pt idx="16">
                  <c:v>14396.779999999999</c:v>
                </c:pt>
                <c:pt idx="17">
                  <c:v>15405.08</c:v>
                </c:pt>
                <c:pt idx="18">
                  <c:v>12996.842</c:v>
                </c:pt>
                <c:pt idx="19">
                  <c:v>12574.12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'Table 7'!$B$10</c:f>
              <c:strCache>
                <c:ptCount val="1"/>
                <c:pt idx="0">
                  <c:v>Private sector</c:v>
                </c:pt>
              </c:strCache>
            </c:strRef>
          </c:tx>
          <c:spPr>
            <a:ln w="25400">
              <a:solidFill>
                <a:srgbClr val="004E2E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7'!$H$8:$AA$8</c:f>
              <c:strCache>
                <c:ptCount val="20"/>
                <c:pt idx="0">
                  <c:v>2013-2016</c:v>
                </c:pt>
                <c:pt idx="1">
                  <c:v>2017-2021</c:v>
                </c:pt>
                <c:pt idx="2">
                  <c:v>2022-2026</c:v>
                </c:pt>
                <c:pt idx="3">
                  <c:v>2027-2031</c:v>
                </c:pt>
                <c:pt idx="4">
                  <c:v>2032-2036</c:v>
                </c:pt>
                <c:pt idx="5">
                  <c:v>2037-2041</c:v>
                </c:pt>
                <c:pt idx="6">
                  <c:v>2042-2046</c:v>
                </c:pt>
                <c:pt idx="7">
                  <c:v>2047-2051</c:v>
                </c:pt>
                <c:pt idx="8">
                  <c:v>2052-2056</c:v>
                </c:pt>
                <c:pt idx="9">
                  <c:v>2057-2061</c:v>
                </c:pt>
                <c:pt idx="10">
                  <c:v>2062-2066</c:v>
                </c:pt>
                <c:pt idx="11">
                  <c:v>2067-2071</c:v>
                </c:pt>
                <c:pt idx="12">
                  <c:v>2072-2076</c:v>
                </c:pt>
                <c:pt idx="13">
                  <c:v>2077-2081</c:v>
                </c:pt>
                <c:pt idx="14">
                  <c:v>2082-2086</c:v>
                </c:pt>
                <c:pt idx="15">
                  <c:v>2087-2091</c:v>
                </c:pt>
                <c:pt idx="16">
                  <c:v>2092-2096</c:v>
                </c:pt>
                <c:pt idx="17">
                  <c:v>2097-2101</c:v>
                </c:pt>
                <c:pt idx="18">
                  <c:v>2102-2106</c:v>
                </c:pt>
                <c:pt idx="19">
                  <c:v>2107-2111</c:v>
                </c:pt>
              </c:strCache>
            </c:strRef>
          </c:cat>
          <c:val>
            <c:numRef>
              <c:f>'Table 7'!$H$10:$AA$10</c:f>
              <c:numCache>
                <c:ptCount val="20"/>
                <c:pt idx="0">
                  <c:v>9554.172</c:v>
                </c:pt>
                <c:pt idx="1">
                  <c:v>10798.451</c:v>
                </c:pt>
                <c:pt idx="2">
                  <c:v>11820.152</c:v>
                </c:pt>
                <c:pt idx="3">
                  <c:v>12671.466</c:v>
                </c:pt>
                <c:pt idx="4">
                  <c:v>12432.787</c:v>
                </c:pt>
                <c:pt idx="5">
                  <c:v>11035.481</c:v>
                </c:pt>
                <c:pt idx="6">
                  <c:v>8864.745</c:v>
                </c:pt>
                <c:pt idx="7">
                  <c:v>7030.066</c:v>
                </c:pt>
                <c:pt idx="8">
                  <c:v>7844.885</c:v>
                </c:pt>
                <c:pt idx="9">
                  <c:v>7924.184</c:v>
                </c:pt>
                <c:pt idx="10">
                  <c:v>6357.139</c:v>
                </c:pt>
                <c:pt idx="11">
                  <c:v>7976.935</c:v>
                </c:pt>
                <c:pt idx="12">
                  <c:v>7597.181</c:v>
                </c:pt>
                <c:pt idx="13">
                  <c:v>9567.231</c:v>
                </c:pt>
                <c:pt idx="14">
                  <c:v>9443.657</c:v>
                </c:pt>
                <c:pt idx="15">
                  <c:v>9640.486</c:v>
                </c:pt>
                <c:pt idx="16">
                  <c:v>9680.131</c:v>
                </c:pt>
                <c:pt idx="17">
                  <c:v>9865.483</c:v>
                </c:pt>
                <c:pt idx="18">
                  <c:v>8776.137</c:v>
                </c:pt>
                <c:pt idx="19">
                  <c:v>8325.914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'Table 7'!$B$9</c:f>
              <c:strCache>
                <c:ptCount val="1"/>
                <c:pt idx="0">
                  <c:v>FC/NRW estate</c:v>
                </c:pt>
              </c:strCache>
            </c:strRef>
          </c:tx>
          <c:spPr>
            <a:ln w="25400">
              <a:solidFill>
                <a:srgbClr val="004E2E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7'!$H$8:$AA$8</c:f>
              <c:strCache>
                <c:ptCount val="20"/>
                <c:pt idx="0">
                  <c:v>2013-2016</c:v>
                </c:pt>
                <c:pt idx="1">
                  <c:v>2017-2021</c:v>
                </c:pt>
                <c:pt idx="2">
                  <c:v>2022-2026</c:v>
                </c:pt>
                <c:pt idx="3">
                  <c:v>2027-2031</c:v>
                </c:pt>
                <c:pt idx="4">
                  <c:v>2032-2036</c:v>
                </c:pt>
                <c:pt idx="5">
                  <c:v>2037-2041</c:v>
                </c:pt>
                <c:pt idx="6">
                  <c:v>2042-2046</c:v>
                </c:pt>
                <c:pt idx="7">
                  <c:v>2047-2051</c:v>
                </c:pt>
                <c:pt idx="8">
                  <c:v>2052-2056</c:v>
                </c:pt>
                <c:pt idx="9">
                  <c:v>2057-2061</c:v>
                </c:pt>
                <c:pt idx="10">
                  <c:v>2062-2066</c:v>
                </c:pt>
                <c:pt idx="11">
                  <c:v>2067-2071</c:v>
                </c:pt>
                <c:pt idx="12">
                  <c:v>2072-2076</c:v>
                </c:pt>
                <c:pt idx="13">
                  <c:v>2077-2081</c:v>
                </c:pt>
                <c:pt idx="14">
                  <c:v>2082-2086</c:v>
                </c:pt>
                <c:pt idx="15">
                  <c:v>2087-2091</c:v>
                </c:pt>
                <c:pt idx="16">
                  <c:v>2092-2096</c:v>
                </c:pt>
                <c:pt idx="17">
                  <c:v>2097-2101</c:v>
                </c:pt>
                <c:pt idx="18">
                  <c:v>2102-2106</c:v>
                </c:pt>
                <c:pt idx="19">
                  <c:v>2107-2111</c:v>
                </c:pt>
              </c:strCache>
            </c:strRef>
          </c:cat>
          <c:val>
            <c:numRef>
              <c:f>'Table 7'!$H$9:$AA$9</c:f>
              <c:numCache>
                <c:ptCount val="20"/>
                <c:pt idx="0">
                  <c:v>6933.173</c:v>
                </c:pt>
                <c:pt idx="1">
                  <c:v>6047.608</c:v>
                </c:pt>
                <c:pt idx="2">
                  <c:v>5621.529</c:v>
                </c:pt>
                <c:pt idx="3">
                  <c:v>5726.322</c:v>
                </c:pt>
                <c:pt idx="4">
                  <c:v>5215.814</c:v>
                </c:pt>
                <c:pt idx="5">
                  <c:v>4743.578</c:v>
                </c:pt>
                <c:pt idx="6">
                  <c:v>4316.056</c:v>
                </c:pt>
                <c:pt idx="7">
                  <c:v>4878.699</c:v>
                </c:pt>
                <c:pt idx="8">
                  <c:v>4208.735</c:v>
                </c:pt>
                <c:pt idx="9">
                  <c:v>4268.543</c:v>
                </c:pt>
                <c:pt idx="10">
                  <c:v>4840.061</c:v>
                </c:pt>
                <c:pt idx="11">
                  <c:v>5815.265</c:v>
                </c:pt>
                <c:pt idx="12">
                  <c:v>5766.71</c:v>
                </c:pt>
                <c:pt idx="13">
                  <c:v>5973.632</c:v>
                </c:pt>
                <c:pt idx="14">
                  <c:v>5879.468</c:v>
                </c:pt>
                <c:pt idx="15">
                  <c:v>5315.515</c:v>
                </c:pt>
                <c:pt idx="16">
                  <c:v>4716.649</c:v>
                </c:pt>
                <c:pt idx="17">
                  <c:v>5539.597</c:v>
                </c:pt>
                <c:pt idx="18">
                  <c:v>4220.705</c:v>
                </c:pt>
                <c:pt idx="19">
                  <c:v>4248.206</c:v>
                </c:pt>
              </c:numCache>
            </c:numRef>
          </c:val>
          <c:smooth val="0"/>
        </c:ser>
        <c:marker val="1"/>
        <c:axId val="3242475"/>
        <c:axId val="29182276"/>
      </c:lineChart>
      <c:catAx>
        <c:axId val="32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Forecast period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182276"/>
        <c:crosses val="autoZero"/>
        <c:auto val="1"/>
        <c:lblOffset val="100"/>
        <c:tickLblSkip val="1"/>
        <c:noMultiLvlLbl val="0"/>
      </c:catAx>
      <c:valAx>
        <c:axId val="291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annual volume in 000s cubic metres overbark standing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378"/>
          <c:w val="0.14175"/>
          <c:h val="0.2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100-year forecast of softwood timber availability for the Private sector under different harvesting scenarios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1875"/>
          <c:w val="0.789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'Table 7'!$B$14</c:f>
              <c:strCache>
                <c:ptCount val="1"/>
                <c:pt idx="0">
                  <c:v>1. Modified biological potential. no open space is introduced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7'!$H$13:$AA$13</c:f>
              <c:strCache>
                <c:ptCount val="20"/>
                <c:pt idx="0">
                  <c:v>2013-2016</c:v>
                </c:pt>
                <c:pt idx="1">
                  <c:v>2017-2021</c:v>
                </c:pt>
                <c:pt idx="2">
                  <c:v>2022-2026</c:v>
                </c:pt>
                <c:pt idx="3">
                  <c:v>2027-2031</c:v>
                </c:pt>
                <c:pt idx="4">
                  <c:v>2032-2036</c:v>
                </c:pt>
                <c:pt idx="5">
                  <c:v>2037-2041</c:v>
                </c:pt>
                <c:pt idx="6">
                  <c:v>2042-2046</c:v>
                </c:pt>
                <c:pt idx="7">
                  <c:v>2047-2051</c:v>
                </c:pt>
                <c:pt idx="8">
                  <c:v>2052-2056</c:v>
                </c:pt>
                <c:pt idx="9">
                  <c:v>2057-2061</c:v>
                </c:pt>
                <c:pt idx="10">
                  <c:v>2062-2066</c:v>
                </c:pt>
                <c:pt idx="11">
                  <c:v>2067-2071</c:v>
                </c:pt>
                <c:pt idx="12">
                  <c:v>2072-2076</c:v>
                </c:pt>
                <c:pt idx="13">
                  <c:v>2077-2081</c:v>
                </c:pt>
                <c:pt idx="14">
                  <c:v>2082-2086</c:v>
                </c:pt>
                <c:pt idx="15">
                  <c:v>2087-2091</c:v>
                </c:pt>
                <c:pt idx="16">
                  <c:v>2092-2096</c:v>
                </c:pt>
                <c:pt idx="17">
                  <c:v>2097-2101</c:v>
                </c:pt>
                <c:pt idx="18">
                  <c:v>2102-2106</c:v>
                </c:pt>
                <c:pt idx="19">
                  <c:v>2107-2111</c:v>
                </c:pt>
              </c:strCache>
            </c:strRef>
          </c:cat>
          <c:val>
            <c:numRef>
              <c:f>'Table 7'!$H$14:$AA$14</c:f>
              <c:numCache>
                <c:ptCount val="20"/>
                <c:pt idx="0">
                  <c:v>9554.172</c:v>
                </c:pt>
                <c:pt idx="1">
                  <c:v>11171</c:v>
                </c:pt>
                <c:pt idx="2">
                  <c:v>11820.152</c:v>
                </c:pt>
                <c:pt idx="3">
                  <c:v>12686.8</c:v>
                </c:pt>
                <c:pt idx="4">
                  <c:v>12519.902</c:v>
                </c:pt>
                <c:pt idx="5">
                  <c:v>11171.754</c:v>
                </c:pt>
                <c:pt idx="6">
                  <c:v>9032.111</c:v>
                </c:pt>
                <c:pt idx="7">
                  <c:v>7226.933</c:v>
                </c:pt>
                <c:pt idx="8">
                  <c:v>8404.747</c:v>
                </c:pt>
                <c:pt idx="9">
                  <c:v>9189.793</c:v>
                </c:pt>
                <c:pt idx="10">
                  <c:v>7221.574</c:v>
                </c:pt>
                <c:pt idx="11">
                  <c:v>9059.335</c:v>
                </c:pt>
                <c:pt idx="12">
                  <c:v>8383.759</c:v>
                </c:pt>
                <c:pt idx="13">
                  <c:v>8754.182</c:v>
                </c:pt>
                <c:pt idx="14">
                  <c:v>9364.116</c:v>
                </c:pt>
                <c:pt idx="15">
                  <c:v>9076.339</c:v>
                </c:pt>
                <c:pt idx="16">
                  <c:v>8967.928</c:v>
                </c:pt>
                <c:pt idx="17">
                  <c:v>9560.929</c:v>
                </c:pt>
                <c:pt idx="18">
                  <c:v>8941.754</c:v>
                </c:pt>
                <c:pt idx="19">
                  <c:v>10099.56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7'!$B$15</c:f>
              <c:strCache>
                <c:ptCount val="1"/>
                <c:pt idx="0">
                  <c:v>2. Modified biological potential, 10% reduction in conifer stocked area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7'!$H$13:$AA$13</c:f>
              <c:strCache>
                <c:ptCount val="20"/>
                <c:pt idx="0">
                  <c:v>2013-2016</c:v>
                </c:pt>
                <c:pt idx="1">
                  <c:v>2017-2021</c:v>
                </c:pt>
                <c:pt idx="2">
                  <c:v>2022-2026</c:v>
                </c:pt>
                <c:pt idx="3">
                  <c:v>2027-2031</c:v>
                </c:pt>
                <c:pt idx="4">
                  <c:v>2032-2036</c:v>
                </c:pt>
                <c:pt idx="5">
                  <c:v>2037-2041</c:v>
                </c:pt>
                <c:pt idx="6">
                  <c:v>2042-2046</c:v>
                </c:pt>
                <c:pt idx="7">
                  <c:v>2047-2051</c:v>
                </c:pt>
                <c:pt idx="8">
                  <c:v>2052-2056</c:v>
                </c:pt>
                <c:pt idx="9">
                  <c:v>2057-2061</c:v>
                </c:pt>
                <c:pt idx="10">
                  <c:v>2062-2066</c:v>
                </c:pt>
                <c:pt idx="11">
                  <c:v>2067-2071</c:v>
                </c:pt>
                <c:pt idx="12">
                  <c:v>2072-2076</c:v>
                </c:pt>
                <c:pt idx="13">
                  <c:v>2077-2081</c:v>
                </c:pt>
                <c:pt idx="14">
                  <c:v>2082-2086</c:v>
                </c:pt>
                <c:pt idx="15">
                  <c:v>2087-2091</c:v>
                </c:pt>
                <c:pt idx="16">
                  <c:v>2092-2096</c:v>
                </c:pt>
                <c:pt idx="17">
                  <c:v>2097-2101</c:v>
                </c:pt>
                <c:pt idx="18">
                  <c:v>2102-2106</c:v>
                </c:pt>
                <c:pt idx="19">
                  <c:v>2107-2111</c:v>
                </c:pt>
              </c:strCache>
            </c:strRef>
          </c:cat>
          <c:val>
            <c:numRef>
              <c:f>'Table 7'!$H$15:$AA$15</c:f>
              <c:numCache>
                <c:ptCount val="20"/>
                <c:pt idx="0">
                  <c:v>9554.172</c:v>
                </c:pt>
                <c:pt idx="1">
                  <c:v>11171</c:v>
                </c:pt>
                <c:pt idx="2">
                  <c:v>11820.152</c:v>
                </c:pt>
                <c:pt idx="3">
                  <c:v>12671.466</c:v>
                </c:pt>
                <c:pt idx="4">
                  <c:v>12432.787</c:v>
                </c:pt>
                <c:pt idx="5">
                  <c:v>11035.481</c:v>
                </c:pt>
                <c:pt idx="6">
                  <c:v>8864.745</c:v>
                </c:pt>
                <c:pt idx="7">
                  <c:v>7030.066</c:v>
                </c:pt>
                <c:pt idx="8">
                  <c:v>7844.885</c:v>
                </c:pt>
                <c:pt idx="9">
                  <c:v>7924.184</c:v>
                </c:pt>
                <c:pt idx="10">
                  <c:v>6357.139</c:v>
                </c:pt>
                <c:pt idx="11">
                  <c:v>7976.935</c:v>
                </c:pt>
                <c:pt idx="12">
                  <c:v>7597.181</c:v>
                </c:pt>
                <c:pt idx="13">
                  <c:v>9567.231</c:v>
                </c:pt>
                <c:pt idx="14">
                  <c:v>9443.657</c:v>
                </c:pt>
                <c:pt idx="15">
                  <c:v>9640.486</c:v>
                </c:pt>
                <c:pt idx="16">
                  <c:v>9680.131</c:v>
                </c:pt>
                <c:pt idx="17">
                  <c:v>9865.483</c:v>
                </c:pt>
                <c:pt idx="18">
                  <c:v>8776.137</c:v>
                </c:pt>
                <c:pt idx="19">
                  <c:v>8325.914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7'!$B$16</c:f>
              <c:strCache>
                <c:ptCount val="1"/>
                <c:pt idx="0">
                  <c:v>3. Modified biological potential, 20% reduction in conifer stocked area</c:v>
                </c:pt>
              </c:strCache>
            </c:strRef>
          </c:tx>
          <c:spPr>
            <a:ln w="25400">
              <a:solidFill>
                <a:srgbClr val="95BB5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7'!$H$13:$AA$13</c:f>
              <c:strCache>
                <c:ptCount val="20"/>
                <c:pt idx="0">
                  <c:v>2013-2016</c:v>
                </c:pt>
                <c:pt idx="1">
                  <c:v>2017-2021</c:v>
                </c:pt>
                <c:pt idx="2">
                  <c:v>2022-2026</c:v>
                </c:pt>
                <c:pt idx="3">
                  <c:v>2027-2031</c:v>
                </c:pt>
                <c:pt idx="4">
                  <c:v>2032-2036</c:v>
                </c:pt>
                <c:pt idx="5">
                  <c:v>2037-2041</c:v>
                </c:pt>
                <c:pt idx="6">
                  <c:v>2042-2046</c:v>
                </c:pt>
                <c:pt idx="7">
                  <c:v>2047-2051</c:v>
                </c:pt>
                <c:pt idx="8">
                  <c:v>2052-2056</c:v>
                </c:pt>
                <c:pt idx="9">
                  <c:v>2057-2061</c:v>
                </c:pt>
                <c:pt idx="10">
                  <c:v>2062-2066</c:v>
                </c:pt>
                <c:pt idx="11">
                  <c:v>2067-2071</c:v>
                </c:pt>
                <c:pt idx="12">
                  <c:v>2072-2076</c:v>
                </c:pt>
                <c:pt idx="13">
                  <c:v>2077-2081</c:v>
                </c:pt>
                <c:pt idx="14">
                  <c:v>2082-2086</c:v>
                </c:pt>
                <c:pt idx="15">
                  <c:v>2087-2091</c:v>
                </c:pt>
                <c:pt idx="16">
                  <c:v>2092-2096</c:v>
                </c:pt>
                <c:pt idx="17">
                  <c:v>2097-2101</c:v>
                </c:pt>
                <c:pt idx="18">
                  <c:v>2102-2106</c:v>
                </c:pt>
                <c:pt idx="19">
                  <c:v>2107-2111</c:v>
                </c:pt>
              </c:strCache>
            </c:strRef>
          </c:cat>
          <c:val>
            <c:numRef>
              <c:f>'Table 7'!$H$16:$AA$16</c:f>
              <c:numCache>
                <c:ptCount val="20"/>
                <c:pt idx="0">
                  <c:v>9554.172</c:v>
                </c:pt>
                <c:pt idx="1">
                  <c:v>11171</c:v>
                </c:pt>
                <c:pt idx="2">
                  <c:v>11820.152</c:v>
                </c:pt>
                <c:pt idx="3">
                  <c:v>12670.946</c:v>
                </c:pt>
                <c:pt idx="4">
                  <c:v>12402.881</c:v>
                </c:pt>
                <c:pt idx="5">
                  <c:v>10974.024</c:v>
                </c:pt>
                <c:pt idx="6">
                  <c:v>8760.829</c:v>
                </c:pt>
                <c:pt idx="7">
                  <c:v>6877.365</c:v>
                </c:pt>
                <c:pt idx="8">
                  <c:v>7627.829</c:v>
                </c:pt>
                <c:pt idx="9">
                  <c:v>7543.249</c:v>
                </c:pt>
                <c:pt idx="10">
                  <c:v>5942.492</c:v>
                </c:pt>
                <c:pt idx="11">
                  <c:v>7249.388</c:v>
                </c:pt>
                <c:pt idx="12">
                  <c:v>6911.07</c:v>
                </c:pt>
                <c:pt idx="13">
                  <c:v>8570.475</c:v>
                </c:pt>
                <c:pt idx="14">
                  <c:v>8436.378</c:v>
                </c:pt>
                <c:pt idx="15">
                  <c:v>8588.019</c:v>
                </c:pt>
                <c:pt idx="16">
                  <c:v>8592.461</c:v>
                </c:pt>
                <c:pt idx="17">
                  <c:v>8785.985</c:v>
                </c:pt>
                <c:pt idx="18">
                  <c:v>7806.688</c:v>
                </c:pt>
                <c:pt idx="19">
                  <c:v>7404.759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'Table 7'!$B$17</c:f>
              <c:strCache>
                <c:ptCount val="1"/>
                <c:pt idx="0">
                  <c:v>4. Applies the assumptions used in the 25-year softwood forecast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7'!$H$13:$AA$13</c:f>
              <c:strCache>
                <c:ptCount val="20"/>
                <c:pt idx="0">
                  <c:v>2013-2016</c:v>
                </c:pt>
                <c:pt idx="1">
                  <c:v>2017-2021</c:v>
                </c:pt>
                <c:pt idx="2">
                  <c:v>2022-2026</c:v>
                </c:pt>
                <c:pt idx="3">
                  <c:v>2027-2031</c:v>
                </c:pt>
                <c:pt idx="4">
                  <c:v>2032-2036</c:v>
                </c:pt>
                <c:pt idx="5">
                  <c:v>2037-2041</c:v>
                </c:pt>
                <c:pt idx="6">
                  <c:v>2042-2046</c:v>
                </c:pt>
                <c:pt idx="7">
                  <c:v>2047-2051</c:v>
                </c:pt>
                <c:pt idx="8">
                  <c:v>2052-2056</c:v>
                </c:pt>
                <c:pt idx="9">
                  <c:v>2057-2061</c:v>
                </c:pt>
                <c:pt idx="10">
                  <c:v>2062-2066</c:v>
                </c:pt>
                <c:pt idx="11">
                  <c:v>2067-2071</c:v>
                </c:pt>
                <c:pt idx="12">
                  <c:v>2072-2076</c:v>
                </c:pt>
                <c:pt idx="13">
                  <c:v>2077-2081</c:v>
                </c:pt>
                <c:pt idx="14">
                  <c:v>2082-2086</c:v>
                </c:pt>
                <c:pt idx="15">
                  <c:v>2087-2091</c:v>
                </c:pt>
                <c:pt idx="16">
                  <c:v>2092-2096</c:v>
                </c:pt>
                <c:pt idx="17">
                  <c:v>2097-2101</c:v>
                </c:pt>
                <c:pt idx="18">
                  <c:v>2102-2106</c:v>
                </c:pt>
                <c:pt idx="19">
                  <c:v>2107-2111</c:v>
                </c:pt>
              </c:strCache>
            </c:strRef>
          </c:cat>
          <c:val>
            <c:numRef>
              <c:f>'Table 7'!$H$17:$AA$17</c:f>
              <c:numCache>
                <c:ptCount val="20"/>
                <c:pt idx="0">
                  <c:v>7826.818</c:v>
                </c:pt>
                <c:pt idx="1">
                  <c:v>9534.8</c:v>
                </c:pt>
                <c:pt idx="2">
                  <c:v>10647.317</c:v>
                </c:pt>
                <c:pt idx="3">
                  <c:v>11672.328</c:v>
                </c:pt>
                <c:pt idx="4">
                  <c:v>11440.422</c:v>
                </c:pt>
                <c:pt idx="5">
                  <c:v>10520.046</c:v>
                </c:pt>
                <c:pt idx="6">
                  <c:v>8388.327</c:v>
                </c:pt>
                <c:pt idx="7">
                  <c:v>6571.09</c:v>
                </c:pt>
                <c:pt idx="8">
                  <c:v>8324.464</c:v>
                </c:pt>
                <c:pt idx="9">
                  <c:v>8196.753</c:v>
                </c:pt>
                <c:pt idx="10">
                  <c:v>6886.196</c:v>
                </c:pt>
                <c:pt idx="11">
                  <c:v>7304.871</c:v>
                </c:pt>
                <c:pt idx="12">
                  <c:v>8587.258</c:v>
                </c:pt>
                <c:pt idx="13">
                  <c:v>8156.53</c:v>
                </c:pt>
                <c:pt idx="14">
                  <c:v>8356.333</c:v>
                </c:pt>
                <c:pt idx="15">
                  <c:v>9052.206</c:v>
                </c:pt>
                <c:pt idx="16">
                  <c:v>8652.264</c:v>
                </c:pt>
                <c:pt idx="17">
                  <c:v>9797.169</c:v>
                </c:pt>
                <c:pt idx="18">
                  <c:v>8942.952</c:v>
                </c:pt>
                <c:pt idx="19">
                  <c:v>8672.659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'Table 7'!$B$18</c:f>
              <c:strCache>
                <c:ptCount val="1"/>
                <c:pt idx="0">
                  <c:v>5. Felling and thinning to the 2005 industry ‘view’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7'!$H$13:$AA$13</c:f>
              <c:strCache>
                <c:ptCount val="20"/>
                <c:pt idx="0">
                  <c:v>2013-2016</c:v>
                </c:pt>
                <c:pt idx="1">
                  <c:v>2017-2021</c:v>
                </c:pt>
                <c:pt idx="2">
                  <c:v>2022-2026</c:v>
                </c:pt>
                <c:pt idx="3">
                  <c:v>2027-2031</c:v>
                </c:pt>
                <c:pt idx="4">
                  <c:v>2032-2036</c:v>
                </c:pt>
                <c:pt idx="5">
                  <c:v>2037-2041</c:v>
                </c:pt>
                <c:pt idx="6">
                  <c:v>2042-2046</c:v>
                </c:pt>
                <c:pt idx="7">
                  <c:v>2047-2051</c:v>
                </c:pt>
                <c:pt idx="8">
                  <c:v>2052-2056</c:v>
                </c:pt>
                <c:pt idx="9">
                  <c:v>2057-2061</c:v>
                </c:pt>
                <c:pt idx="10">
                  <c:v>2062-2066</c:v>
                </c:pt>
                <c:pt idx="11">
                  <c:v>2067-2071</c:v>
                </c:pt>
                <c:pt idx="12">
                  <c:v>2072-2076</c:v>
                </c:pt>
                <c:pt idx="13">
                  <c:v>2077-2081</c:v>
                </c:pt>
                <c:pt idx="14">
                  <c:v>2082-2086</c:v>
                </c:pt>
                <c:pt idx="15">
                  <c:v>2087-2091</c:v>
                </c:pt>
                <c:pt idx="16">
                  <c:v>2092-2096</c:v>
                </c:pt>
                <c:pt idx="17">
                  <c:v>2097-2101</c:v>
                </c:pt>
                <c:pt idx="18">
                  <c:v>2102-2106</c:v>
                </c:pt>
                <c:pt idx="19">
                  <c:v>2107-2111</c:v>
                </c:pt>
              </c:strCache>
            </c:strRef>
          </c:cat>
          <c:val>
            <c:numRef>
              <c:f>'Table 7'!$H$18:$AA$18</c:f>
              <c:numCache>
                <c:ptCount val="20"/>
                <c:pt idx="0">
                  <c:v>10800.969</c:v>
                </c:pt>
                <c:pt idx="1">
                  <c:v>11825</c:v>
                </c:pt>
                <c:pt idx="2">
                  <c:v>11737.361</c:v>
                </c:pt>
                <c:pt idx="3">
                  <c:v>11095.656</c:v>
                </c:pt>
                <c:pt idx="4">
                  <c:v>8742.147</c:v>
                </c:pt>
                <c:pt idx="5">
                  <c:v>7155.618</c:v>
                </c:pt>
                <c:pt idx="6">
                  <c:v>6204.221</c:v>
                </c:pt>
                <c:pt idx="7">
                  <c:v>5999.72</c:v>
                </c:pt>
                <c:pt idx="8">
                  <c:v>5908.874</c:v>
                </c:pt>
                <c:pt idx="9">
                  <c:v>5989.714</c:v>
                </c:pt>
                <c:pt idx="10">
                  <c:v>6229.366</c:v>
                </c:pt>
                <c:pt idx="11">
                  <c:v>6616.176</c:v>
                </c:pt>
                <c:pt idx="12">
                  <c:v>6362.433</c:v>
                </c:pt>
                <c:pt idx="13">
                  <c:v>6343.207</c:v>
                </c:pt>
                <c:pt idx="14">
                  <c:v>6006.125</c:v>
                </c:pt>
                <c:pt idx="15">
                  <c:v>6084.549</c:v>
                </c:pt>
                <c:pt idx="16">
                  <c:v>6091.685</c:v>
                </c:pt>
                <c:pt idx="17">
                  <c:v>5922.726</c:v>
                </c:pt>
                <c:pt idx="18">
                  <c:v>6099.355</c:v>
                </c:pt>
                <c:pt idx="19">
                  <c:v>5938.889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'Table 7'!$B$19</c:f>
              <c:strCache>
                <c:ptCount val="1"/>
                <c:pt idx="0">
                  <c:v>6. Felling stands when they achieve a top height of 25m</c:v>
                </c:pt>
              </c:strCache>
            </c:strRef>
          </c:tx>
          <c:spPr>
            <a:ln w="25400">
              <a:solidFill>
                <a:srgbClr val="FCB91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 7'!$H$13:$AA$13</c:f>
              <c:strCache>
                <c:ptCount val="20"/>
                <c:pt idx="0">
                  <c:v>2013-2016</c:v>
                </c:pt>
                <c:pt idx="1">
                  <c:v>2017-2021</c:v>
                </c:pt>
                <c:pt idx="2">
                  <c:v>2022-2026</c:v>
                </c:pt>
                <c:pt idx="3">
                  <c:v>2027-2031</c:v>
                </c:pt>
                <c:pt idx="4">
                  <c:v>2032-2036</c:v>
                </c:pt>
                <c:pt idx="5">
                  <c:v>2037-2041</c:v>
                </c:pt>
                <c:pt idx="6">
                  <c:v>2042-2046</c:v>
                </c:pt>
                <c:pt idx="7">
                  <c:v>2047-2051</c:v>
                </c:pt>
                <c:pt idx="8">
                  <c:v>2052-2056</c:v>
                </c:pt>
                <c:pt idx="9">
                  <c:v>2057-2061</c:v>
                </c:pt>
                <c:pt idx="10">
                  <c:v>2062-2066</c:v>
                </c:pt>
                <c:pt idx="11">
                  <c:v>2067-2071</c:v>
                </c:pt>
                <c:pt idx="12">
                  <c:v>2072-2076</c:v>
                </c:pt>
                <c:pt idx="13">
                  <c:v>2077-2081</c:v>
                </c:pt>
                <c:pt idx="14">
                  <c:v>2082-2086</c:v>
                </c:pt>
                <c:pt idx="15">
                  <c:v>2087-2091</c:v>
                </c:pt>
                <c:pt idx="16">
                  <c:v>2092-2096</c:v>
                </c:pt>
                <c:pt idx="17">
                  <c:v>2097-2101</c:v>
                </c:pt>
                <c:pt idx="18">
                  <c:v>2102-2106</c:v>
                </c:pt>
                <c:pt idx="19">
                  <c:v>2107-2111</c:v>
                </c:pt>
              </c:strCache>
            </c:strRef>
          </c:cat>
          <c:val>
            <c:numRef>
              <c:f>'Table 7'!$H$19:$AA$19</c:f>
              <c:numCache>
                <c:ptCount val="20"/>
                <c:pt idx="0">
                  <c:v>10720.841</c:v>
                </c:pt>
                <c:pt idx="1">
                  <c:v>10005</c:v>
                </c:pt>
                <c:pt idx="2">
                  <c:v>11174.516</c:v>
                </c:pt>
                <c:pt idx="3">
                  <c:v>10455.415</c:v>
                </c:pt>
                <c:pt idx="4">
                  <c:v>8817.484</c:v>
                </c:pt>
                <c:pt idx="5">
                  <c:v>8282.887</c:v>
                </c:pt>
                <c:pt idx="6">
                  <c:v>6846.117</c:v>
                </c:pt>
                <c:pt idx="7">
                  <c:v>8063.744</c:v>
                </c:pt>
                <c:pt idx="8">
                  <c:v>8668.096</c:v>
                </c:pt>
                <c:pt idx="9">
                  <c:v>7051.487</c:v>
                </c:pt>
                <c:pt idx="10">
                  <c:v>8995.585</c:v>
                </c:pt>
                <c:pt idx="11">
                  <c:v>6992.499</c:v>
                </c:pt>
                <c:pt idx="12">
                  <c:v>7724.508</c:v>
                </c:pt>
                <c:pt idx="13">
                  <c:v>7342.554</c:v>
                </c:pt>
                <c:pt idx="14">
                  <c:v>7773.851</c:v>
                </c:pt>
                <c:pt idx="15">
                  <c:v>7673.241</c:v>
                </c:pt>
                <c:pt idx="16">
                  <c:v>6726.578</c:v>
                </c:pt>
                <c:pt idx="17">
                  <c:v>9081.56</c:v>
                </c:pt>
                <c:pt idx="18">
                  <c:v>8558.965</c:v>
                </c:pt>
                <c:pt idx="19">
                  <c:v>7485.517</c:v>
                </c:pt>
              </c:numCache>
            </c:numRef>
          </c:val>
          <c:smooth val="0"/>
        </c:ser>
        <c:marker val="1"/>
        <c:axId val="61313893"/>
        <c:axId val="14954126"/>
      </c:lineChart>
      <c:catAx>
        <c:axId val="61313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Forecast Period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954126"/>
        <c:crosses val="autoZero"/>
        <c:auto val="1"/>
        <c:lblOffset val="100"/>
        <c:tickLblSkip val="1"/>
        <c:noMultiLvlLbl val="0"/>
      </c:catAx>
      <c:valAx>
        <c:axId val="14954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annual volume in 000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overbark standing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13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25"/>
          <c:y val="0.11525"/>
          <c:w val="0.1645"/>
          <c:h val="0.80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101"/>
          <c:w val="0.7735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2-9 data'!$B$95:$E$95</c:f>
              <c:strCache>
                <c:ptCount val="1"/>
                <c:pt idx="0">
                  <c:v>FC/NRW estate production</c:v>
                </c:pt>
              </c:strCache>
            </c:strRef>
          </c:tx>
          <c:spPr>
            <a:solidFill>
              <a:srgbClr val="0540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cat>
            <c:strRef>
              <c:f>'Figures 2-9 data'!$C$97:$C$139</c:f>
              <c:strCache>
                <c:ptCount val="43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  <c:pt idx="22">
                  <c:v>2013-16</c:v>
                </c:pt>
                <c:pt idx="23">
                  <c:v>2017-21</c:v>
                </c:pt>
                <c:pt idx="24">
                  <c:v>2022-26</c:v>
                </c:pt>
                <c:pt idx="25">
                  <c:v>2027-31</c:v>
                </c:pt>
                <c:pt idx="26">
                  <c:v>2032-36</c:v>
                </c:pt>
                <c:pt idx="27">
                  <c:v>2037-41</c:v>
                </c:pt>
                <c:pt idx="28">
                  <c:v>2042-46</c:v>
                </c:pt>
                <c:pt idx="29">
                  <c:v>2047-51</c:v>
                </c:pt>
                <c:pt idx="30">
                  <c:v>2052-56</c:v>
                </c:pt>
                <c:pt idx="31">
                  <c:v>2057-61</c:v>
                </c:pt>
                <c:pt idx="33">
                  <c:v>2013-16</c:v>
                </c:pt>
                <c:pt idx="34">
                  <c:v>2017-21</c:v>
                </c:pt>
                <c:pt idx="35">
                  <c:v>2022-26</c:v>
                </c:pt>
                <c:pt idx="36">
                  <c:v>2027-31</c:v>
                </c:pt>
                <c:pt idx="37">
                  <c:v>2032-36</c:v>
                </c:pt>
                <c:pt idx="38">
                  <c:v>2037-41</c:v>
                </c:pt>
                <c:pt idx="39">
                  <c:v>2042-46</c:v>
                </c:pt>
                <c:pt idx="40">
                  <c:v>2047-51</c:v>
                </c:pt>
                <c:pt idx="41">
                  <c:v>2052-56</c:v>
                </c:pt>
                <c:pt idx="42">
                  <c:v>2057-61</c:v>
                </c:pt>
              </c:strCache>
            </c:strRef>
          </c:cat>
          <c:val>
            <c:numRef>
              <c:f>'Figures 2-9 data'!$D$97:$D$139</c:f>
              <c:numCache>
                <c:ptCount val="43"/>
                <c:pt idx="0">
                  <c:v>6933.173</c:v>
                </c:pt>
                <c:pt idx="1">
                  <c:v>5980</c:v>
                </c:pt>
                <c:pt idx="2">
                  <c:v>5621.529</c:v>
                </c:pt>
                <c:pt idx="3">
                  <c:v>5726.322</c:v>
                </c:pt>
                <c:pt idx="4">
                  <c:v>5215.814</c:v>
                </c:pt>
                <c:pt idx="5">
                  <c:v>4743.578</c:v>
                </c:pt>
                <c:pt idx="6">
                  <c:v>4316.056</c:v>
                </c:pt>
                <c:pt idx="7">
                  <c:v>4878.699</c:v>
                </c:pt>
                <c:pt idx="8">
                  <c:v>4208.735</c:v>
                </c:pt>
                <c:pt idx="9">
                  <c:v>4268.543</c:v>
                </c:pt>
                <c:pt idx="11">
                  <c:v>1631.588</c:v>
                </c:pt>
                <c:pt idx="12">
                  <c:v>1330.469</c:v>
                </c:pt>
                <c:pt idx="13">
                  <c:v>1210.532</c:v>
                </c:pt>
                <c:pt idx="14">
                  <c:v>1158.908</c:v>
                </c:pt>
                <c:pt idx="15">
                  <c:v>1066.384</c:v>
                </c:pt>
                <c:pt idx="16">
                  <c:v>1013.426</c:v>
                </c:pt>
                <c:pt idx="17">
                  <c:v>1055.068</c:v>
                </c:pt>
                <c:pt idx="18">
                  <c:v>1013.857</c:v>
                </c:pt>
                <c:pt idx="19">
                  <c:v>827.735</c:v>
                </c:pt>
                <c:pt idx="20">
                  <c:v>1250.234</c:v>
                </c:pt>
                <c:pt idx="22">
                  <c:v>4219.519</c:v>
                </c:pt>
                <c:pt idx="23">
                  <c:v>3658</c:v>
                </c:pt>
                <c:pt idx="24">
                  <c:v>3516.02</c:v>
                </c:pt>
                <c:pt idx="25">
                  <c:v>3789.228</c:v>
                </c:pt>
                <c:pt idx="26">
                  <c:v>3215.26</c:v>
                </c:pt>
                <c:pt idx="27">
                  <c:v>2936.423</c:v>
                </c:pt>
                <c:pt idx="28">
                  <c:v>2729.872</c:v>
                </c:pt>
                <c:pt idx="29">
                  <c:v>3279.702</c:v>
                </c:pt>
                <c:pt idx="30">
                  <c:v>2886.445</c:v>
                </c:pt>
                <c:pt idx="31">
                  <c:v>2339.411</c:v>
                </c:pt>
                <c:pt idx="33">
                  <c:v>1082.066</c:v>
                </c:pt>
                <c:pt idx="34">
                  <c:v>991.46</c:v>
                </c:pt>
                <c:pt idx="35">
                  <c:v>894.977</c:v>
                </c:pt>
                <c:pt idx="36">
                  <c:v>778.186</c:v>
                </c:pt>
                <c:pt idx="37">
                  <c:v>934.17</c:v>
                </c:pt>
                <c:pt idx="38">
                  <c:v>793.729</c:v>
                </c:pt>
                <c:pt idx="39">
                  <c:v>531.116</c:v>
                </c:pt>
                <c:pt idx="40">
                  <c:v>585.14</c:v>
                </c:pt>
                <c:pt idx="41">
                  <c:v>494.555</c:v>
                </c:pt>
                <c:pt idx="42">
                  <c:v>678.898</c:v>
                </c:pt>
              </c:numCache>
            </c:numRef>
          </c:val>
        </c:ser>
        <c:ser>
          <c:idx val="1"/>
          <c:order val="1"/>
          <c:tx>
            <c:strRef>
              <c:f>'Figures 2-9 data'!$N$95:$S$95</c:f>
              <c:strCache>
                <c:ptCount val="1"/>
                <c:pt idx="0">
                  <c:v>Private sector production</c:v>
                </c:pt>
              </c:strCache>
            </c:strRef>
          </c:tx>
          <c:spPr>
            <a:solidFill>
              <a:srgbClr val="B6D9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'Figures 2-9 data'!$R$97:$R$139</c:f>
                <c:numCache>
                  <c:ptCount val="43"/>
                  <c:pt idx="0">
                    <c:v>368.0550540339747</c:v>
                  </c:pt>
                  <c:pt idx="1">
                    <c:v>403.96620149298514</c:v>
                  </c:pt>
                  <c:pt idx="2">
                    <c:v>442.2874985011812</c:v>
                  </c:pt>
                  <c:pt idx="3">
                    <c:v>463.5238358374902</c:v>
                  </c:pt>
                  <c:pt idx="4">
                    <c:v>445.5744440078266</c:v>
                  </c:pt>
                  <c:pt idx="5">
                    <c:v>408.7021903981942</c:v>
                  </c:pt>
                  <c:pt idx="6">
                    <c:v>330.27397599831596</c:v>
                  </c:pt>
                  <c:pt idx="7">
                    <c:v>264.740182327534</c:v>
                  </c:pt>
                  <c:pt idx="8">
                    <c:v>272.9350177570404</c:v>
                  </c:pt>
                  <c:pt idx="9">
                    <c:v>252.3099575935717</c:v>
                  </c:pt>
                  <c:pt idx="10">
                    <c:v>NaN</c:v>
                  </c:pt>
                  <c:pt idx="11">
                    <c:v>141.854790855562</c:v>
                  </c:pt>
                  <c:pt idx="12">
                    <c:v>152.38795909177006</c:v>
                  </c:pt>
                  <c:pt idx="13">
                    <c:v>146.02419076811574</c:v>
                  </c:pt>
                  <c:pt idx="14">
                    <c:v>155.08167822289914</c:v>
                  </c:pt>
                  <c:pt idx="15">
                    <c:v>168.0797519230885</c:v>
                  </c:pt>
                  <c:pt idx="16">
                    <c:v>141.54649259883</c:v>
                  </c:pt>
                  <c:pt idx="17">
                    <c:v>111.07587236426082</c:v>
                  </c:pt>
                  <c:pt idx="18">
                    <c:v>82.10395883950035</c:v>
                  </c:pt>
                  <c:pt idx="19">
                    <c:v>83.64598408566215</c:v>
                  </c:pt>
                  <c:pt idx="20">
                    <c:v>99.21521732225706</c:v>
                  </c:pt>
                  <c:pt idx="21">
                    <c:v>NaN</c:v>
                  </c:pt>
                  <c:pt idx="22">
                    <c:v>307.900057817038</c:v>
                  </c:pt>
                  <c:pt idx="23">
                    <c:v>323.08377225798506</c:v>
                  </c:pt>
                  <c:pt idx="24">
                    <c:v>386.69940429316756</c:v>
                  </c:pt>
                  <c:pt idx="25">
                    <c:v>421.8587092744135</c:v>
                  </c:pt>
                  <c:pt idx="26">
                    <c:v>398.4514310390107</c:v>
                  </c:pt>
                  <c:pt idx="27">
                    <c:v>369.56266989780744</c:v>
                  </c:pt>
                  <c:pt idx="28">
                    <c:v>302.70368429394625</c:v>
                  </c:pt>
                  <c:pt idx="29">
                    <c:v>240.15962851592553</c:v>
                  </c:pt>
                  <c:pt idx="30">
                    <c:v>241.35390987786704</c:v>
                  </c:pt>
                  <c:pt idx="31">
                    <c:v>231.98417047843424</c:v>
                  </c:pt>
                  <c:pt idx="32">
                    <c:v>NaN</c:v>
                  </c:pt>
                  <c:pt idx="33">
                    <c:v>143.31537079999998</c:v>
                  </c:pt>
                  <c:pt idx="34">
                    <c:v>125.53960230000001</c:v>
                  </c:pt>
                  <c:pt idx="35">
                    <c:v>157.34909519999997</c:v>
                  </c:pt>
                  <c:pt idx="36">
                    <c:v>113.31040940000001</c:v>
                  </c:pt>
                  <c:pt idx="37">
                    <c:v>107.3416939</c:v>
                  </c:pt>
                  <c:pt idx="38">
                    <c:v>102.1053568</c:v>
                  </c:pt>
                  <c:pt idx="39">
                    <c:v>71.5089457</c:v>
                  </c:pt>
                  <c:pt idx="40">
                    <c:v>75.2971242</c:v>
                  </c:pt>
                  <c:pt idx="41">
                    <c:v>96.151773</c:v>
                  </c:pt>
                  <c:pt idx="42">
                    <c:v>80.07112269999999</c:v>
                  </c:pt>
                </c:numCache>
              </c:numRef>
            </c:plus>
            <c:minus>
              <c:numRef>
                <c:f>'Figures 2-9 data'!$R$97:$R$139</c:f>
                <c:numCache>
                  <c:ptCount val="43"/>
                  <c:pt idx="0">
                    <c:v>368.0550540339747</c:v>
                  </c:pt>
                  <c:pt idx="1">
                    <c:v>403.96620149298514</c:v>
                  </c:pt>
                  <c:pt idx="2">
                    <c:v>442.2874985011812</c:v>
                  </c:pt>
                  <c:pt idx="3">
                    <c:v>463.5238358374902</c:v>
                  </c:pt>
                  <c:pt idx="4">
                    <c:v>445.5744440078266</c:v>
                  </c:pt>
                  <c:pt idx="5">
                    <c:v>408.7021903981942</c:v>
                  </c:pt>
                  <c:pt idx="6">
                    <c:v>330.27397599831596</c:v>
                  </c:pt>
                  <c:pt idx="7">
                    <c:v>264.740182327534</c:v>
                  </c:pt>
                  <c:pt idx="8">
                    <c:v>272.9350177570404</c:v>
                  </c:pt>
                  <c:pt idx="9">
                    <c:v>252.3099575935717</c:v>
                  </c:pt>
                  <c:pt idx="10">
                    <c:v>NaN</c:v>
                  </c:pt>
                  <c:pt idx="11">
                    <c:v>141.854790855562</c:v>
                  </c:pt>
                  <c:pt idx="12">
                    <c:v>152.38795909177006</c:v>
                  </c:pt>
                  <c:pt idx="13">
                    <c:v>146.02419076811574</c:v>
                  </c:pt>
                  <c:pt idx="14">
                    <c:v>155.08167822289914</c:v>
                  </c:pt>
                  <c:pt idx="15">
                    <c:v>168.0797519230885</c:v>
                  </c:pt>
                  <c:pt idx="16">
                    <c:v>141.54649259883</c:v>
                  </c:pt>
                  <c:pt idx="17">
                    <c:v>111.07587236426082</c:v>
                  </c:pt>
                  <c:pt idx="18">
                    <c:v>82.10395883950035</c:v>
                  </c:pt>
                  <c:pt idx="19">
                    <c:v>83.64598408566215</c:v>
                  </c:pt>
                  <c:pt idx="20">
                    <c:v>99.21521732225706</c:v>
                  </c:pt>
                  <c:pt idx="21">
                    <c:v>NaN</c:v>
                  </c:pt>
                  <c:pt idx="22">
                    <c:v>307.900057817038</c:v>
                  </c:pt>
                  <c:pt idx="23">
                    <c:v>323.08377225798506</c:v>
                  </c:pt>
                  <c:pt idx="24">
                    <c:v>386.69940429316756</c:v>
                  </c:pt>
                  <c:pt idx="25">
                    <c:v>421.8587092744135</c:v>
                  </c:pt>
                  <c:pt idx="26">
                    <c:v>398.4514310390107</c:v>
                  </c:pt>
                  <c:pt idx="27">
                    <c:v>369.56266989780744</c:v>
                  </c:pt>
                  <c:pt idx="28">
                    <c:v>302.70368429394625</c:v>
                  </c:pt>
                  <c:pt idx="29">
                    <c:v>240.15962851592553</c:v>
                  </c:pt>
                  <c:pt idx="30">
                    <c:v>241.35390987786704</c:v>
                  </c:pt>
                  <c:pt idx="31">
                    <c:v>231.98417047843424</c:v>
                  </c:pt>
                  <c:pt idx="32">
                    <c:v>NaN</c:v>
                  </c:pt>
                  <c:pt idx="33">
                    <c:v>143.31537079999998</c:v>
                  </c:pt>
                  <c:pt idx="34">
                    <c:v>125.53960230000001</c:v>
                  </c:pt>
                  <c:pt idx="35">
                    <c:v>157.34909519999997</c:v>
                  </c:pt>
                  <c:pt idx="36">
                    <c:v>113.31040940000001</c:v>
                  </c:pt>
                  <c:pt idx="37">
                    <c:v>107.3416939</c:v>
                  </c:pt>
                  <c:pt idx="38">
                    <c:v>102.1053568</c:v>
                  </c:pt>
                  <c:pt idx="39">
                    <c:v>71.5089457</c:v>
                  </c:pt>
                  <c:pt idx="40">
                    <c:v>75.2971242</c:v>
                  </c:pt>
                  <c:pt idx="41">
                    <c:v>96.151773</c:v>
                  </c:pt>
                  <c:pt idx="42">
                    <c:v>80.07112269999999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'Figures 2-9 data'!$C$97:$C$139</c:f>
              <c:strCache>
                <c:ptCount val="43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  <c:pt idx="22">
                  <c:v>2013-16</c:v>
                </c:pt>
                <c:pt idx="23">
                  <c:v>2017-21</c:v>
                </c:pt>
                <c:pt idx="24">
                  <c:v>2022-26</c:v>
                </c:pt>
                <c:pt idx="25">
                  <c:v>2027-31</c:v>
                </c:pt>
                <c:pt idx="26">
                  <c:v>2032-36</c:v>
                </c:pt>
                <c:pt idx="27">
                  <c:v>2037-41</c:v>
                </c:pt>
                <c:pt idx="28">
                  <c:v>2042-46</c:v>
                </c:pt>
                <c:pt idx="29">
                  <c:v>2047-51</c:v>
                </c:pt>
                <c:pt idx="30">
                  <c:v>2052-56</c:v>
                </c:pt>
                <c:pt idx="31">
                  <c:v>2057-61</c:v>
                </c:pt>
                <c:pt idx="33">
                  <c:v>2013-16</c:v>
                </c:pt>
                <c:pt idx="34">
                  <c:v>2017-21</c:v>
                </c:pt>
                <c:pt idx="35">
                  <c:v>2022-26</c:v>
                </c:pt>
                <c:pt idx="36">
                  <c:v>2027-31</c:v>
                </c:pt>
                <c:pt idx="37">
                  <c:v>2032-36</c:v>
                </c:pt>
                <c:pt idx="38">
                  <c:v>2037-41</c:v>
                </c:pt>
                <c:pt idx="39">
                  <c:v>2042-46</c:v>
                </c:pt>
                <c:pt idx="40">
                  <c:v>2047-51</c:v>
                </c:pt>
                <c:pt idx="41">
                  <c:v>2052-56</c:v>
                </c:pt>
                <c:pt idx="42">
                  <c:v>2057-61</c:v>
                </c:pt>
              </c:strCache>
            </c:strRef>
          </c:cat>
          <c:val>
            <c:numRef>
              <c:f>'Figures 2-9 data'!$P$97:$P$139</c:f>
              <c:numCache>
                <c:ptCount val="43"/>
                <c:pt idx="0">
                  <c:v>9554.172</c:v>
                </c:pt>
                <c:pt idx="1">
                  <c:v>11171.09</c:v>
                </c:pt>
                <c:pt idx="2">
                  <c:v>11820.152</c:v>
                </c:pt>
                <c:pt idx="3">
                  <c:v>12671.466</c:v>
                </c:pt>
                <c:pt idx="4">
                  <c:v>12432.787</c:v>
                </c:pt>
                <c:pt idx="5">
                  <c:v>11035.481</c:v>
                </c:pt>
                <c:pt idx="6">
                  <c:v>8864.745</c:v>
                </c:pt>
                <c:pt idx="7">
                  <c:v>7030.066</c:v>
                </c:pt>
                <c:pt idx="8">
                  <c:v>7844.885</c:v>
                </c:pt>
                <c:pt idx="9">
                  <c:v>7924.184</c:v>
                </c:pt>
                <c:pt idx="11">
                  <c:v>2945.143</c:v>
                </c:pt>
                <c:pt idx="12">
                  <c:v>3224.748</c:v>
                </c:pt>
                <c:pt idx="13">
                  <c:v>2902.882</c:v>
                </c:pt>
                <c:pt idx="14">
                  <c:v>2986.073</c:v>
                </c:pt>
                <c:pt idx="15">
                  <c:v>2849.959</c:v>
                </c:pt>
                <c:pt idx="16">
                  <c:v>2223.898</c:v>
                </c:pt>
                <c:pt idx="17">
                  <c:v>1847.683</c:v>
                </c:pt>
                <c:pt idx="18">
                  <c:v>1522.995</c:v>
                </c:pt>
                <c:pt idx="19">
                  <c:v>1431.483</c:v>
                </c:pt>
                <c:pt idx="20">
                  <c:v>1603.203</c:v>
                </c:pt>
                <c:pt idx="22">
                  <c:v>5708.241</c:v>
                </c:pt>
                <c:pt idx="23">
                  <c:v>6997.441</c:v>
                </c:pt>
                <c:pt idx="24">
                  <c:v>7829.854</c:v>
                </c:pt>
                <c:pt idx="25">
                  <c:v>8910.356</c:v>
                </c:pt>
                <c:pt idx="26">
                  <c:v>8847.107</c:v>
                </c:pt>
                <c:pt idx="27">
                  <c:v>8132.691</c:v>
                </c:pt>
                <c:pt idx="28">
                  <c:v>6526.939</c:v>
                </c:pt>
                <c:pt idx="29">
                  <c:v>4986.344</c:v>
                </c:pt>
                <c:pt idx="30">
                  <c:v>5679.419</c:v>
                </c:pt>
                <c:pt idx="31">
                  <c:v>5626.522</c:v>
                </c:pt>
                <c:pt idx="33">
                  <c:v>900.788</c:v>
                </c:pt>
                <c:pt idx="34">
                  <c:v>948.901</c:v>
                </c:pt>
                <c:pt idx="35">
                  <c:v>1087.416</c:v>
                </c:pt>
                <c:pt idx="36">
                  <c:v>775.037</c:v>
                </c:pt>
                <c:pt idx="37">
                  <c:v>735.721</c:v>
                </c:pt>
                <c:pt idx="38">
                  <c:v>678.892</c:v>
                </c:pt>
                <c:pt idx="39">
                  <c:v>490.123</c:v>
                </c:pt>
                <c:pt idx="40">
                  <c:v>520.727</c:v>
                </c:pt>
                <c:pt idx="41">
                  <c:v>733.983</c:v>
                </c:pt>
                <c:pt idx="42">
                  <c:v>694.459</c:v>
                </c:pt>
              </c:numCache>
            </c:numRef>
          </c:val>
        </c:ser>
        <c:gapWidth val="0"/>
        <c:axId val="37498551"/>
        <c:axId val="1942640"/>
      </c:barChart>
      <c:catAx>
        <c:axId val="37498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942640"/>
        <c:crosses val="autoZero"/>
        <c:auto val="1"/>
        <c:lblOffset val="100"/>
        <c:tickLblSkip val="1"/>
        <c:noMultiLvlLbl val="0"/>
      </c:catAx>
      <c:valAx>
        <c:axId val="1942640"/>
        <c:scaling>
          <c:orientation val="minMax"/>
          <c:max val="14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98551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101"/>
          <c:w val="0.774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2-9 data'!$B$142:$E$142</c:f>
              <c:strCache>
                <c:ptCount val="1"/>
                <c:pt idx="0">
                  <c:v>FC/NRW estate standing volume</c:v>
                </c:pt>
              </c:strCache>
            </c:strRef>
          </c:tx>
          <c:spPr>
            <a:solidFill>
              <a:srgbClr val="0540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cat>
            <c:strRef>
              <c:f>'Figures 2-9 data'!$C$144:$C$186</c:f>
              <c:strCache>
                <c:ptCount val="43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  <c:pt idx="22">
                  <c:v>2013-16</c:v>
                </c:pt>
                <c:pt idx="23">
                  <c:v>2017-21</c:v>
                </c:pt>
                <c:pt idx="24">
                  <c:v>2022-26</c:v>
                </c:pt>
                <c:pt idx="25">
                  <c:v>2027-31</c:v>
                </c:pt>
                <c:pt idx="26">
                  <c:v>2032-36</c:v>
                </c:pt>
                <c:pt idx="27">
                  <c:v>2037-41</c:v>
                </c:pt>
                <c:pt idx="28">
                  <c:v>2042-46</c:v>
                </c:pt>
                <c:pt idx="29">
                  <c:v>2047-51</c:v>
                </c:pt>
                <c:pt idx="30">
                  <c:v>2052-56</c:v>
                </c:pt>
                <c:pt idx="31">
                  <c:v>2057-61</c:v>
                </c:pt>
                <c:pt idx="33">
                  <c:v>2013-16</c:v>
                </c:pt>
                <c:pt idx="34">
                  <c:v>2017-21</c:v>
                </c:pt>
                <c:pt idx="35">
                  <c:v>2022-26</c:v>
                </c:pt>
                <c:pt idx="36">
                  <c:v>2027-31</c:v>
                </c:pt>
                <c:pt idx="37">
                  <c:v>2032-36</c:v>
                </c:pt>
                <c:pt idx="38">
                  <c:v>2037-41</c:v>
                </c:pt>
                <c:pt idx="39">
                  <c:v>2042-46</c:v>
                </c:pt>
                <c:pt idx="40">
                  <c:v>2047-51</c:v>
                </c:pt>
                <c:pt idx="41">
                  <c:v>2052-56</c:v>
                </c:pt>
                <c:pt idx="42">
                  <c:v>2057-61</c:v>
                </c:pt>
              </c:strCache>
            </c:strRef>
          </c:cat>
          <c:val>
            <c:numRef>
              <c:f>'Figures 2-9 data'!$D$144:$D$186</c:f>
              <c:numCache>
                <c:ptCount val="43"/>
                <c:pt idx="0">
                  <c:v>122404.953</c:v>
                </c:pt>
                <c:pt idx="1">
                  <c:v>120155.845</c:v>
                </c:pt>
                <c:pt idx="2">
                  <c:v>116554.962</c:v>
                </c:pt>
                <c:pt idx="3">
                  <c:v>113440.543</c:v>
                </c:pt>
                <c:pt idx="4">
                  <c:v>111063.653</c:v>
                </c:pt>
                <c:pt idx="5">
                  <c:v>110779.084</c:v>
                </c:pt>
                <c:pt idx="6">
                  <c:v>113653.549</c:v>
                </c:pt>
                <c:pt idx="7">
                  <c:v>117705.801</c:v>
                </c:pt>
                <c:pt idx="8">
                  <c:v>121875.974</c:v>
                </c:pt>
                <c:pt idx="9">
                  <c:v>129030.818</c:v>
                </c:pt>
                <c:pt idx="11">
                  <c:v>25753.742</c:v>
                </c:pt>
                <c:pt idx="12">
                  <c:v>25665.035</c:v>
                </c:pt>
                <c:pt idx="13">
                  <c:v>25351.259</c:v>
                </c:pt>
                <c:pt idx="14">
                  <c:v>25162.194</c:v>
                </c:pt>
                <c:pt idx="15">
                  <c:v>25164.417</c:v>
                </c:pt>
                <c:pt idx="16">
                  <c:v>25435.341</c:v>
                </c:pt>
                <c:pt idx="17">
                  <c:v>25572.792</c:v>
                </c:pt>
                <c:pt idx="18">
                  <c:v>25914.439</c:v>
                </c:pt>
                <c:pt idx="19">
                  <c:v>26459.719</c:v>
                </c:pt>
                <c:pt idx="20">
                  <c:v>26925.99</c:v>
                </c:pt>
                <c:pt idx="22">
                  <c:v>77898.627</c:v>
                </c:pt>
                <c:pt idx="23">
                  <c:v>76254.364</c:v>
                </c:pt>
                <c:pt idx="24">
                  <c:v>73495.733</c:v>
                </c:pt>
                <c:pt idx="25">
                  <c:v>70393.884</c:v>
                </c:pt>
                <c:pt idx="26">
                  <c:v>68520.895</c:v>
                </c:pt>
                <c:pt idx="27">
                  <c:v>68465.16</c:v>
                </c:pt>
                <c:pt idx="28">
                  <c:v>69733.741</c:v>
                </c:pt>
                <c:pt idx="29">
                  <c:v>71768.435</c:v>
                </c:pt>
                <c:pt idx="30">
                  <c:v>73382.483</c:v>
                </c:pt>
                <c:pt idx="31">
                  <c:v>78028.024</c:v>
                </c:pt>
                <c:pt idx="33">
                  <c:v>18752.584</c:v>
                </c:pt>
                <c:pt idx="34">
                  <c:v>18236.446</c:v>
                </c:pt>
                <c:pt idx="35">
                  <c:v>17707.97</c:v>
                </c:pt>
                <c:pt idx="36">
                  <c:v>17884.465</c:v>
                </c:pt>
                <c:pt idx="37">
                  <c:v>17378.341</c:v>
                </c:pt>
                <c:pt idx="38">
                  <c:v>16878.583</c:v>
                </c:pt>
                <c:pt idx="39">
                  <c:v>18347.016</c:v>
                </c:pt>
                <c:pt idx="40">
                  <c:v>20022.927</c:v>
                </c:pt>
                <c:pt idx="41">
                  <c:v>22033.772</c:v>
                </c:pt>
                <c:pt idx="42">
                  <c:v>24076.804</c:v>
                </c:pt>
              </c:numCache>
            </c:numRef>
          </c:val>
        </c:ser>
        <c:ser>
          <c:idx val="1"/>
          <c:order val="1"/>
          <c:tx>
            <c:strRef>
              <c:f>'Figures 2-9 data'!$N$142:$S$142</c:f>
              <c:strCache>
                <c:ptCount val="1"/>
                <c:pt idx="0">
                  <c:v>Private sector standing volume</c:v>
                </c:pt>
              </c:strCache>
            </c:strRef>
          </c:tx>
          <c:spPr>
            <a:solidFill>
              <a:srgbClr val="B6D9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'Figures 2-9 data'!$R$144:$R$186</c:f>
                <c:numCache>
                  <c:ptCount val="43"/>
                  <c:pt idx="0">
                    <c:v>3124.289697750843</c:v>
                  </c:pt>
                  <c:pt idx="1">
                    <c:v>2961.3127537028377</c:v>
                  </c:pt>
                  <c:pt idx="2">
                    <c:v>2882.6855550542364</c:v>
                  </c:pt>
                  <c:pt idx="3">
                    <c:v>2767.614556063856</c:v>
                  </c:pt>
                  <c:pt idx="4">
                    <c:v>2598.5106602481437</c:v>
                  </c:pt>
                  <c:pt idx="5">
                    <c:v>2322.3504094982954</c:v>
                  </c:pt>
                  <c:pt idx="6">
                    <c:v>2112.2048737061095</c:v>
                  </c:pt>
                  <c:pt idx="7">
                    <c:v>2024.369699390332</c:v>
                  </c:pt>
                  <c:pt idx="8">
                    <c:v>1976.1688020701672</c:v>
                  </c:pt>
                  <c:pt idx="9">
                    <c:v>1895.6509656273442</c:v>
                  </c:pt>
                  <c:pt idx="10">
                    <c:v>NaN</c:v>
                  </c:pt>
                  <c:pt idx="11">
                    <c:v>1483.22959776207</c:v>
                  </c:pt>
                  <c:pt idx="12">
                    <c:v>1385.1014301160988</c:v>
                  </c:pt>
                  <c:pt idx="13">
                    <c:v>1322.0973763581883</c:v>
                  </c:pt>
                  <c:pt idx="14">
                    <c:v>1251.7993756979292</c:v>
                  </c:pt>
                  <c:pt idx="15">
                    <c:v>1132.6618009570004</c:v>
                  </c:pt>
                  <c:pt idx="16">
                    <c:v>993.8933604501447</c:v>
                  </c:pt>
                  <c:pt idx="17">
                    <c:v>906.332869098502</c:v>
                  </c:pt>
                  <c:pt idx="18">
                    <c:v>864.1956138643419</c:v>
                  </c:pt>
                  <c:pt idx="19">
                    <c:v>858.411382335578</c:v>
                  </c:pt>
                  <c:pt idx="20">
                    <c:v>839.1126380443042</c:v>
                  </c:pt>
                  <c:pt idx="21">
                    <c:v>NaN</c:v>
                  </c:pt>
                  <c:pt idx="22">
                    <c:v>2584.859164230492</c:v>
                  </c:pt>
                  <c:pt idx="23">
                    <c:v>2513.552946201343</c:v>
                  </c:pt>
                  <c:pt idx="24">
                    <c:v>2412.5608922807146</c:v>
                  </c:pt>
                  <c:pt idx="25">
                    <c:v>2335.4284700169255</c:v>
                  </c:pt>
                  <c:pt idx="26">
                    <c:v>2225.0885530070555</c:v>
                  </c:pt>
                  <c:pt idx="27">
                    <c:v>1993.4700762398727</c:v>
                  </c:pt>
                  <c:pt idx="28">
                    <c:v>1802.3725654913185</c:v>
                  </c:pt>
                  <c:pt idx="29">
                    <c:v>1733.523526891173</c:v>
                  </c:pt>
                  <c:pt idx="30">
                    <c:v>1695.2449546780879</c:v>
                  </c:pt>
                  <c:pt idx="31">
                    <c:v>1699.8183915225213</c:v>
                  </c:pt>
                  <c:pt idx="32">
                    <c:v>NaN</c:v>
                  </c:pt>
                  <c:pt idx="33">
                    <c:v>937.9334608</c:v>
                  </c:pt>
                  <c:pt idx="34">
                    <c:v>922.79088</c:v>
                  </c:pt>
                  <c:pt idx="35">
                    <c:v>861.0949296000002</c:v>
                  </c:pt>
                  <c:pt idx="36">
                    <c:v>799.0384942999999</c:v>
                  </c:pt>
                  <c:pt idx="37">
                    <c:v>719.9415444</c:v>
                  </c:pt>
                  <c:pt idx="38">
                    <c:v>656.9356648</c:v>
                  </c:pt>
                  <c:pt idx="39">
                    <c:v>625.6383093</c:v>
                  </c:pt>
                  <c:pt idx="40">
                    <c:v>588.3322211999999</c:v>
                  </c:pt>
                  <c:pt idx="41">
                    <c:v>542.6947361000001</c:v>
                  </c:pt>
                  <c:pt idx="42">
                    <c:v>513.2566842000001</c:v>
                  </c:pt>
                </c:numCache>
              </c:numRef>
            </c:plus>
            <c:minus>
              <c:numRef>
                <c:f>'Figures 2-9 data'!$R$144:$R$186</c:f>
                <c:numCache>
                  <c:ptCount val="43"/>
                  <c:pt idx="0">
                    <c:v>3124.289697750843</c:v>
                  </c:pt>
                  <c:pt idx="1">
                    <c:v>2961.3127537028377</c:v>
                  </c:pt>
                  <c:pt idx="2">
                    <c:v>2882.6855550542364</c:v>
                  </c:pt>
                  <c:pt idx="3">
                    <c:v>2767.614556063856</c:v>
                  </c:pt>
                  <c:pt idx="4">
                    <c:v>2598.5106602481437</c:v>
                  </c:pt>
                  <c:pt idx="5">
                    <c:v>2322.3504094982954</c:v>
                  </c:pt>
                  <c:pt idx="6">
                    <c:v>2112.2048737061095</c:v>
                  </c:pt>
                  <c:pt idx="7">
                    <c:v>2024.369699390332</c:v>
                  </c:pt>
                  <c:pt idx="8">
                    <c:v>1976.1688020701672</c:v>
                  </c:pt>
                  <c:pt idx="9">
                    <c:v>1895.6509656273442</c:v>
                  </c:pt>
                  <c:pt idx="10">
                    <c:v>NaN</c:v>
                  </c:pt>
                  <c:pt idx="11">
                    <c:v>1483.22959776207</c:v>
                  </c:pt>
                  <c:pt idx="12">
                    <c:v>1385.1014301160988</c:v>
                  </c:pt>
                  <c:pt idx="13">
                    <c:v>1322.0973763581883</c:v>
                  </c:pt>
                  <c:pt idx="14">
                    <c:v>1251.7993756979292</c:v>
                  </c:pt>
                  <c:pt idx="15">
                    <c:v>1132.6618009570004</c:v>
                  </c:pt>
                  <c:pt idx="16">
                    <c:v>993.8933604501447</c:v>
                  </c:pt>
                  <c:pt idx="17">
                    <c:v>906.332869098502</c:v>
                  </c:pt>
                  <c:pt idx="18">
                    <c:v>864.1956138643419</c:v>
                  </c:pt>
                  <c:pt idx="19">
                    <c:v>858.411382335578</c:v>
                  </c:pt>
                  <c:pt idx="20">
                    <c:v>839.1126380443042</c:v>
                  </c:pt>
                  <c:pt idx="21">
                    <c:v>NaN</c:v>
                  </c:pt>
                  <c:pt idx="22">
                    <c:v>2584.859164230492</c:v>
                  </c:pt>
                  <c:pt idx="23">
                    <c:v>2513.552946201343</c:v>
                  </c:pt>
                  <c:pt idx="24">
                    <c:v>2412.5608922807146</c:v>
                  </c:pt>
                  <c:pt idx="25">
                    <c:v>2335.4284700169255</c:v>
                  </c:pt>
                  <c:pt idx="26">
                    <c:v>2225.0885530070555</c:v>
                  </c:pt>
                  <c:pt idx="27">
                    <c:v>1993.4700762398727</c:v>
                  </c:pt>
                  <c:pt idx="28">
                    <c:v>1802.3725654913185</c:v>
                  </c:pt>
                  <c:pt idx="29">
                    <c:v>1733.523526891173</c:v>
                  </c:pt>
                  <c:pt idx="30">
                    <c:v>1695.2449546780879</c:v>
                  </c:pt>
                  <c:pt idx="31">
                    <c:v>1699.8183915225213</c:v>
                  </c:pt>
                  <c:pt idx="32">
                    <c:v>NaN</c:v>
                  </c:pt>
                  <c:pt idx="33">
                    <c:v>937.9334608</c:v>
                  </c:pt>
                  <c:pt idx="34">
                    <c:v>922.79088</c:v>
                  </c:pt>
                  <c:pt idx="35">
                    <c:v>861.0949296000002</c:v>
                  </c:pt>
                  <c:pt idx="36">
                    <c:v>799.0384942999999</c:v>
                  </c:pt>
                  <c:pt idx="37">
                    <c:v>719.9415444</c:v>
                  </c:pt>
                  <c:pt idx="38">
                    <c:v>656.9356648</c:v>
                  </c:pt>
                  <c:pt idx="39">
                    <c:v>625.6383093</c:v>
                  </c:pt>
                  <c:pt idx="40">
                    <c:v>588.3322211999999</c:v>
                  </c:pt>
                  <c:pt idx="41">
                    <c:v>542.6947361000001</c:v>
                  </c:pt>
                  <c:pt idx="42">
                    <c:v>513.2566842000001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'Figures 2-9 data'!$C$144:$C$186</c:f>
              <c:strCache>
                <c:ptCount val="43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  <c:pt idx="22">
                  <c:v>2013-16</c:v>
                </c:pt>
                <c:pt idx="23">
                  <c:v>2017-21</c:v>
                </c:pt>
                <c:pt idx="24">
                  <c:v>2022-26</c:v>
                </c:pt>
                <c:pt idx="25">
                  <c:v>2027-31</c:v>
                </c:pt>
                <c:pt idx="26">
                  <c:v>2032-36</c:v>
                </c:pt>
                <c:pt idx="27">
                  <c:v>2037-41</c:v>
                </c:pt>
                <c:pt idx="28">
                  <c:v>2042-46</c:v>
                </c:pt>
                <c:pt idx="29">
                  <c:v>2047-51</c:v>
                </c:pt>
                <c:pt idx="30">
                  <c:v>2052-56</c:v>
                </c:pt>
                <c:pt idx="31">
                  <c:v>2057-61</c:v>
                </c:pt>
                <c:pt idx="33">
                  <c:v>2013-16</c:v>
                </c:pt>
                <c:pt idx="34">
                  <c:v>2017-21</c:v>
                </c:pt>
                <c:pt idx="35">
                  <c:v>2022-26</c:v>
                </c:pt>
                <c:pt idx="36">
                  <c:v>2027-31</c:v>
                </c:pt>
                <c:pt idx="37">
                  <c:v>2032-36</c:v>
                </c:pt>
                <c:pt idx="38">
                  <c:v>2037-41</c:v>
                </c:pt>
                <c:pt idx="39">
                  <c:v>2042-46</c:v>
                </c:pt>
                <c:pt idx="40">
                  <c:v>2047-51</c:v>
                </c:pt>
                <c:pt idx="41">
                  <c:v>2052-56</c:v>
                </c:pt>
                <c:pt idx="42">
                  <c:v>2057-61</c:v>
                </c:pt>
              </c:strCache>
            </c:strRef>
          </c:cat>
          <c:val>
            <c:numRef>
              <c:f>'Figures 2-9 data'!$P$144:$P$186</c:f>
              <c:numCache>
                <c:ptCount val="43"/>
                <c:pt idx="0">
                  <c:v>222949.943</c:v>
                </c:pt>
                <c:pt idx="1">
                  <c:v>217277.993</c:v>
                </c:pt>
                <c:pt idx="2">
                  <c:v>201833.391</c:v>
                </c:pt>
                <c:pt idx="3">
                  <c:v>183442.266</c:v>
                </c:pt>
                <c:pt idx="4">
                  <c:v>156604.853</c:v>
                </c:pt>
                <c:pt idx="5">
                  <c:v>135992.527</c:v>
                </c:pt>
                <c:pt idx="6">
                  <c:v>122721.188</c:v>
                </c:pt>
                <c:pt idx="7">
                  <c:v>121361.462</c:v>
                </c:pt>
                <c:pt idx="8">
                  <c:v>124012.583</c:v>
                </c:pt>
                <c:pt idx="9">
                  <c:v>128729.52</c:v>
                </c:pt>
                <c:pt idx="11">
                  <c:v>59904.171</c:v>
                </c:pt>
                <c:pt idx="12">
                  <c:v>55668.738</c:v>
                </c:pt>
                <c:pt idx="13">
                  <c:v>49019.93</c:v>
                </c:pt>
                <c:pt idx="14">
                  <c:v>41873.746</c:v>
                </c:pt>
                <c:pt idx="15">
                  <c:v>34712.415</c:v>
                </c:pt>
                <c:pt idx="16">
                  <c:v>29726.405</c:v>
                </c:pt>
                <c:pt idx="17">
                  <c:v>26736.097</c:v>
                </c:pt>
                <c:pt idx="18">
                  <c:v>26428.431</c:v>
                </c:pt>
                <c:pt idx="19">
                  <c:v>28198.199</c:v>
                </c:pt>
                <c:pt idx="20">
                  <c:v>30389.136</c:v>
                </c:pt>
                <c:pt idx="22">
                  <c:v>145898.908</c:v>
                </c:pt>
                <c:pt idx="23">
                  <c:v>146074.055</c:v>
                </c:pt>
                <c:pt idx="24">
                  <c:v>139524.959</c:v>
                </c:pt>
                <c:pt idx="25">
                  <c:v>130361.809</c:v>
                </c:pt>
                <c:pt idx="26">
                  <c:v>112057.171</c:v>
                </c:pt>
                <c:pt idx="27">
                  <c:v>97279.314</c:v>
                </c:pt>
                <c:pt idx="28">
                  <c:v>86798.038</c:v>
                </c:pt>
                <c:pt idx="29">
                  <c:v>85351.073</c:v>
                </c:pt>
                <c:pt idx="30">
                  <c:v>86071.211</c:v>
                </c:pt>
                <c:pt idx="31">
                  <c:v>88216.978</c:v>
                </c:pt>
                <c:pt idx="33">
                  <c:v>17146.864</c:v>
                </c:pt>
                <c:pt idx="34">
                  <c:v>15535.2</c:v>
                </c:pt>
                <c:pt idx="35">
                  <c:v>13288.502</c:v>
                </c:pt>
                <c:pt idx="36">
                  <c:v>11206.711</c:v>
                </c:pt>
                <c:pt idx="37">
                  <c:v>9835.267</c:v>
                </c:pt>
                <c:pt idx="38">
                  <c:v>8986.808</c:v>
                </c:pt>
                <c:pt idx="39">
                  <c:v>9187.053</c:v>
                </c:pt>
                <c:pt idx="40">
                  <c:v>9581.958</c:v>
                </c:pt>
                <c:pt idx="41">
                  <c:v>9743.173</c:v>
                </c:pt>
                <c:pt idx="42">
                  <c:v>10123.406</c:v>
                </c:pt>
              </c:numCache>
            </c:numRef>
          </c:val>
        </c:ser>
        <c:gapWidth val="0"/>
        <c:axId val="17483761"/>
        <c:axId val="23136122"/>
      </c:barChart>
      <c:catAx>
        <c:axId val="17483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3136122"/>
        <c:crosses val="autoZero"/>
        <c:auto val="1"/>
        <c:lblOffset val="100"/>
        <c:tickLblSkip val="1"/>
        <c:noMultiLvlLbl val="0"/>
      </c:catAx>
      <c:valAx>
        <c:axId val="231361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3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101"/>
          <c:w val="0.773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2-9 data'!$B$189:$E$189</c:f>
              <c:strCache>
                <c:ptCount val="1"/>
                <c:pt idx="0">
                  <c:v>FC/NRW estate net increment</c:v>
                </c:pt>
              </c:strCache>
            </c:strRef>
          </c:tx>
          <c:spPr>
            <a:solidFill>
              <a:srgbClr val="05401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74F28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3B9946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1B4E83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E32E30"/>
              </a:solidFill>
              <a:ln w="3175">
                <a:noFill/>
              </a:ln>
            </c:spPr>
          </c:dPt>
          <c:cat>
            <c:strRef>
              <c:f>'Figures 2-9 data'!$C$191:$C$233</c:f>
              <c:strCache>
                <c:ptCount val="43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  <c:pt idx="22">
                  <c:v>2013-16</c:v>
                </c:pt>
                <c:pt idx="23">
                  <c:v>2017-21</c:v>
                </c:pt>
                <c:pt idx="24">
                  <c:v>2022-26</c:v>
                </c:pt>
                <c:pt idx="25">
                  <c:v>2027-31</c:v>
                </c:pt>
                <c:pt idx="26">
                  <c:v>2032-36</c:v>
                </c:pt>
                <c:pt idx="27">
                  <c:v>2037-41</c:v>
                </c:pt>
                <c:pt idx="28">
                  <c:v>2042-46</c:v>
                </c:pt>
                <c:pt idx="29">
                  <c:v>2047-51</c:v>
                </c:pt>
                <c:pt idx="30">
                  <c:v>2052-56</c:v>
                </c:pt>
                <c:pt idx="31">
                  <c:v>2057-61</c:v>
                </c:pt>
                <c:pt idx="33">
                  <c:v>2013-16</c:v>
                </c:pt>
                <c:pt idx="34">
                  <c:v>2017-21</c:v>
                </c:pt>
                <c:pt idx="35">
                  <c:v>2022-26</c:v>
                </c:pt>
                <c:pt idx="36">
                  <c:v>2027-31</c:v>
                </c:pt>
                <c:pt idx="37">
                  <c:v>2032-36</c:v>
                </c:pt>
                <c:pt idx="38">
                  <c:v>2037-41</c:v>
                </c:pt>
                <c:pt idx="39">
                  <c:v>2042-46</c:v>
                </c:pt>
                <c:pt idx="40">
                  <c:v>2047-51</c:v>
                </c:pt>
                <c:pt idx="41">
                  <c:v>2052-56</c:v>
                </c:pt>
                <c:pt idx="42">
                  <c:v>2057-61</c:v>
                </c:pt>
              </c:strCache>
            </c:strRef>
          </c:cat>
          <c:val>
            <c:numRef>
              <c:f>'Figures 2-9 data'!$D$191:$D$233</c:f>
              <c:numCache>
                <c:ptCount val="43"/>
                <c:pt idx="0">
                  <c:v>5462.826</c:v>
                </c:pt>
                <c:pt idx="1">
                  <c:v>5389.601</c:v>
                </c:pt>
                <c:pt idx="2">
                  <c:v>5023.62</c:v>
                </c:pt>
                <c:pt idx="3">
                  <c:v>5008.085</c:v>
                </c:pt>
                <c:pt idx="4">
                  <c:v>4925.338</c:v>
                </c:pt>
                <c:pt idx="5">
                  <c:v>4977.422</c:v>
                </c:pt>
                <c:pt idx="6">
                  <c:v>5153.154</c:v>
                </c:pt>
                <c:pt idx="7">
                  <c:v>5363.577</c:v>
                </c:pt>
                <c:pt idx="8">
                  <c:v>5470.344</c:v>
                </c:pt>
                <c:pt idx="9">
                  <c:v>5593.47</c:v>
                </c:pt>
                <c:pt idx="11">
                  <c:v>1235.415</c:v>
                </c:pt>
                <c:pt idx="12">
                  <c:v>1251.587</c:v>
                </c:pt>
                <c:pt idx="13">
                  <c:v>1160.194</c:v>
                </c:pt>
                <c:pt idx="14">
                  <c:v>1119.681</c:v>
                </c:pt>
                <c:pt idx="15">
                  <c:v>1081.706</c:v>
                </c:pt>
                <c:pt idx="16">
                  <c:v>1073.829</c:v>
                </c:pt>
                <c:pt idx="17">
                  <c:v>1066.686</c:v>
                </c:pt>
                <c:pt idx="18">
                  <c:v>1064.825</c:v>
                </c:pt>
                <c:pt idx="19">
                  <c:v>1063.982</c:v>
                </c:pt>
                <c:pt idx="20">
                  <c:v>1081.261</c:v>
                </c:pt>
                <c:pt idx="22">
                  <c:v>3463.908</c:v>
                </c:pt>
                <c:pt idx="23">
                  <c:v>3291.915</c:v>
                </c:pt>
                <c:pt idx="24">
                  <c:v>3034.603</c:v>
                </c:pt>
                <c:pt idx="25">
                  <c:v>3026.097</c:v>
                </c:pt>
                <c:pt idx="26">
                  <c:v>3008.324</c:v>
                </c:pt>
                <c:pt idx="27">
                  <c:v>3114.337</c:v>
                </c:pt>
                <c:pt idx="28">
                  <c:v>3252.692</c:v>
                </c:pt>
                <c:pt idx="29">
                  <c:v>3379.452</c:v>
                </c:pt>
                <c:pt idx="30">
                  <c:v>3425.741</c:v>
                </c:pt>
                <c:pt idx="31">
                  <c:v>3505.227</c:v>
                </c:pt>
                <c:pt idx="33">
                  <c:v>763.503</c:v>
                </c:pt>
                <c:pt idx="34">
                  <c:v>846.099</c:v>
                </c:pt>
                <c:pt idx="35">
                  <c:v>828.823</c:v>
                </c:pt>
                <c:pt idx="36">
                  <c:v>862.307</c:v>
                </c:pt>
                <c:pt idx="37">
                  <c:v>835.308</c:v>
                </c:pt>
                <c:pt idx="38">
                  <c:v>789.256</c:v>
                </c:pt>
                <c:pt idx="39">
                  <c:v>833.776</c:v>
                </c:pt>
                <c:pt idx="40">
                  <c:v>919.3</c:v>
                </c:pt>
                <c:pt idx="41">
                  <c:v>980.621</c:v>
                </c:pt>
                <c:pt idx="42">
                  <c:v>1006.982</c:v>
                </c:pt>
              </c:numCache>
            </c:numRef>
          </c:val>
        </c:ser>
        <c:ser>
          <c:idx val="1"/>
          <c:order val="1"/>
          <c:tx>
            <c:strRef>
              <c:f>'Figures 2-9 data'!$N$189:$S$189</c:f>
              <c:strCache>
                <c:ptCount val="1"/>
                <c:pt idx="0">
                  <c:v>Private sector net increment</c:v>
                </c:pt>
              </c:strCache>
            </c:strRef>
          </c:tx>
          <c:spPr>
            <a:solidFill>
              <a:srgbClr val="B6D9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80B79E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8DA6C1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19698"/>
              </a:solidFill>
              <a:ln w="3175">
                <a:noFill/>
              </a:ln>
            </c:spPr>
          </c:dPt>
          <c:errBars>
            <c:errDir val="y"/>
            <c:errBarType val="both"/>
            <c:errValType val="cust"/>
            <c:plus>
              <c:numRef>
                <c:f>'Figures 2-9 data'!$R$191:$R$233</c:f>
                <c:numCache>
                  <c:ptCount val="43"/>
                  <c:pt idx="0">
                    <c:v>115.56932682640718</c:v>
                  </c:pt>
                  <c:pt idx="1">
                    <c:v>115.40565664331942</c:v>
                  </c:pt>
                  <c:pt idx="2">
                    <c:v>113.51133725666239</c:v>
                  </c:pt>
                  <c:pt idx="3">
                    <c:v>108.1523588952827</c:v>
                  </c:pt>
                  <c:pt idx="4">
                    <c:v>103.27892660705733</c:v>
                  </c:pt>
                  <c:pt idx="5">
                    <c:v>99.7679260251195</c:v>
                  </c:pt>
                  <c:pt idx="6">
                    <c:v>98.84183745148115</c:v>
                  </c:pt>
                  <c:pt idx="7">
                    <c:v>100.49445608640676</c:v>
                  </c:pt>
                  <c:pt idx="8">
                    <c:v>99.628765591401</c:v>
                  </c:pt>
                  <c:pt idx="9">
                    <c:v>92.94142609683784</c:v>
                  </c:pt>
                  <c:pt idx="10">
                    <c:v>NaN</c:v>
                  </c:pt>
                  <c:pt idx="11">
                    <c:v>47.87927976136997</c:v>
                  </c:pt>
                  <c:pt idx="12">
                    <c:v>48.12051903854467</c:v>
                  </c:pt>
                  <c:pt idx="13">
                    <c:v>46.69367805616814</c:v>
                  </c:pt>
                  <c:pt idx="14">
                    <c:v>44.64100280481868</c:v>
                  </c:pt>
                  <c:pt idx="15">
                    <c:v>42.577046713987095</c:v>
                  </c:pt>
                  <c:pt idx="16">
                    <c:v>41.497813155111835</c:v>
                  </c:pt>
                  <c:pt idx="17">
                    <c:v>42.03521263938485</c:v>
                  </c:pt>
                  <c:pt idx="18">
                    <c:v>43.06531026607309</c:v>
                  </c:pt>
                  <c:pt idx="19">
                    <c:v>43.84511249394703</c:v>
                  </c:pt>
                  <c:pt idx="20">
                    <c:v>43.99711362904711</c:v>
                  </c:pt>
                  <c:pt idx="21">
                    <c:v>NaN</c:v>
                  </c:pt>
                  <c:pt idx="22">
                    <c:v>99.78221152020349</c:v>
                  </c:pt>
                  <c:pt idx="23">
                    <c:v>100.42752699808013</c:v>
                  </c:pt>
                  <c:pt idx="24">
                    <c:v>98.53393755457807</c:v>
                  </c:pt>
                  <c:pt idx="25">
                    <c:v>94.34852255041689</c:v>
                  </c:pt>
                  <c:pt idx="26">
                    <c:v>90.1269351367931</c:v>
                  </c:pt>
                  <c:pt idx="27">
                    <c:v>86.16052945857332</c:v>
                  </c:pt>
                  <c:pt idx="28">
                    <c:v>84.31085710369847</c:v>
                  </c:pt>
                  <c:pt idx="29">
                    <c:v>85.60894908805099</c:v>
                  </c:pt>
                  <c:pt idx="30">
                    <c:v>84.30244075937208</c:v>
                  </c:pt>
                  <c:pt idx="31">
                    <c:v>81.86795879479769</c:v>
                  </c:pt>
                  <c:pt idx="32">
                    <c:v>NaN</c:v>
                  </c:pt>
                  <c:pt idx="33">
                    <c:v>33.276931000000005</c:v>
                  </c:pt>
                  <c:pt idx="34">
                    <c:v>32.3034472</c:v>
                  </c:pt>
                  <c:pt idx="35">
                    <c:v>31.552927999999998</c:v>
                  </c:pt>
                  <c:pt idx="36">
                    <c:v>28.327899600000002</c:v>
                  </c:pt>
                  <c:pt idx="37">
                    <c:v>27.034558200000003</c:v>
                  </c:pt>
                  <c:pt idx="38">
                    <c:v>28.4241751</c:v>
                  </c:pt>
                  <c:pt idx="39">
                    <c:v>29.907007599999996</c:v>
                  </c:pt>
                  <c:pt idx="40">
                    <c:v>30.2592563</c:v>
                  </c:pt>
                  <c:pt idx="41">
                    <c:v>29.943205000000003</c:v>
                  </c:pt>
                  <c:pt idx="42">
                    <c:v>29.3487012</c:v>
                  </c:pt>
                </c:numCache>
              </c:numRef>
            </c:plus>
            <c:minus>
              <c:numRef>
                <c:f>'Figures 2-9 data'!$R$191:$R$233</c:f>
                <c:numCache>
                  <c:ptCount val="43"/>
                  <c:pt idx="0">
                    <c:v>115.56932682640718</c:v>
                  </c:pt>
                  <c:pt idx="1">
                    <c:v>115.40565664331942</c:v>
                  </c:pt>
                  <c:pt idx="2">
                    <c:v>113.51133725666239</c:v>
                  </c:pt>
                  <c:pt idx="3">
                    <c:v>108.1523588952827</c:v>
                  </c:pt>
                  <c:pt idx="4">
                    <c:v>103.27892660705733</c:v>
                  </c:pt>
                  <c:pt idx="5">
                    <c:v>99.7679260251195</c:v>
                  </c:pt>
                  <c:pt idx="6">
                    <c:v>98.84183745148115</c:v>
                  </c:pt>
                  <c:pt idx="7">
                    <c:v>100.49445608640676</c:v>
                  </c:pt>
                  <c:pt idx="8">
                    <c:v>99.628765591401</c:v>
                  </c:pt>
                  <c:pt idx="9">
                    <c:v>92.94142609683784</c:v>
                  </c:pt>
                  <c:pt idx="10">
                    <c:v>NaN</c:v>
                  </c:pt>
                  <c:pt idx="11">
                    <c:v>47.87927976136997</c:v>
                  </c:pt>
                  <c:pt idx="12">
                    <c:v>48.12051903854467</c:v>
                  </c:pt>
                  <c:pt idx="13">
                    <c:v>46.69367805616814</c:v>
                  </c:pt>
                  <c:pt idx="14">
                    <c:v>44.64100280481868</c:v>
                  </c:pt>
                  <c:pt idx="15">
                    <c:v>42.577046713987095</c:v>
                  </c:pt>
                  <c:pt idx="16">
                    <c:v>41.497813155111835</c:v>
                  </c:pt>
                  <c:pt idx="17">
                    <c:v>42.03521263938485</c:v>
                  </c:pt>
                  <c:pt idx="18">
                    <c:v>43.06531026607309</c:v>
                  </c:pt>
                  <c:pt idx="19">
                    <c:v>43.84511249394703</c:v>
                  </c:pt>
                  <c:pt idx="20">
                    <c:v>43.99711362904711</c:v>
                  </c:pt>
                  <c:pt idx="21">
                    <c:v>NaN</c:v>
                  </c:pt>
                  <c:pt idx="22">
                    <c:v>99.78221152020349</c:v>
                  </c:pt>
                  <c:pt idx="23">
                    <c:v>100.42752699808013</c:v>
                  </c:pt>
                  <c:pt idx="24">
                    <c:v>98.53393755457807</c:v>
                  </c:pt>
                  <c:pt idx="25">
                    <c:v>94.34852255041689</c:v>
                  </c:pt>
                  <c:pt idx="26">
                    <c:v>90.1269351367931</c:v>
                  </c:pt>
                  <c:pt idx="27">
                    <c:v>86.16052945857332</c:v>
                  </c:pt>
                  <c:pt idx="28">
                    <c:v>84.31085710369847</c:v>
                  </c:pt>
                  <c:pt idx="29">
                    <c:v>85.60894908805099</c:v>
                  </c:pt>
                  <c:pt idx="30">
                    <c:v>84.30244075937208</c:v>
                  </c:pt>
                  <c:pt idx="31">
                    <c:v>81.86795879479769</c:v>
                  </c:pt>
                  <c:pt idx="32">
                    <c:v>NaN</c:v>
                  </c:pt>
                  <c:pt idx="33">
                    <c:v>33.276931000000005</c:v>
                  </c:pt>
                  <c:pt idx="34">
                    <c:v>32.3034472</c:v>
                  </c:pt>
                  <c:pt idx="35">
                    <c:v>31.552927999999998</c:v>
                  </c:pt>
                  <c:pt idx="36">
                    <c:v>28.327899600000002</c:v>
                  </c:pt>
                  <c:pt idx="37">
                    <c:v>27.034558200000003</c:v>
                  </c:pt>
                  <c:pt idx="38">
                    <c:v>28.4241751</c:v>
                  </c:pt>
                  <c:pt idx="39">
                    <c:v>29.907007599999996</c:v>
                  </c:pt>
                  <c:pt idx="40">
                    <c:v>30.2592563</c:v>
                  </c:pt>
                  <c:pt idx="41">
                    <c:v>29.943205000000003</c:v>
                  </c:pt>
                  <c:pt idx="42">
                    <c:v>29.3487012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'Figures 2-9 data'!$C$191:$C$233</c:f>
              <c:strCache>
                <c:ptCount val="43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  <c:pt idx="22">
                  <c:v>2013-16</c:v>
                </c:pt>
                <c:pt idx="23">
                  <c:v>2017-21</c:v>
                </c:pt>
                <c:pt idx="24">
                  <c:v>2022-26</c:v>
                </c:pt>
                <c:pt idx="25">
                  <c:v>2027-31</c:v>
                </c:pt>
                <c:pt idx="26">
                  <c:v>2032-36</c:v>
                </c:pt>
                <c:pt idx="27">
                  <c:v>2037-41</c:v>
                </c:pt>
                <c:pt idx="28">
                  <c:v>2042-46</c:v>
                </c:pt>
                <c:pt idx="29">
                  <c:v>2047-51</c:v>
                </c:pt>
                <c:pt idx="30">
                  <c:v>2052-56</c:v>
                </c:pt>
                <c:pt idx="31">
                  <c:v>2057-61</c:v>
                </c:pt>
                <c:pt idx="33">
                  <c:v>2013-16</c:v>
                </c:pt>
                <c:pt idx="34">
                  <c:v>2017-21</c:v>
                </c:pt>
                <c:pt idx="35">
                  <c:v>2022-26</c:v>
                </c:pt>
                <c:pt idx="36">
                  <c:v>2027-31</c:v>
                </c:pt>
                <c:pt idx="37">
                  <c:v>2032-36</c:v>
                </c:pt>
                <c:pt idx="38">
                  <c:v>2037-41</c:v>
                </c:pt>
                <c:pt idx="39">
                  <c:v>2042-46</c:v>
                </c:pt>
                <c:pt idx="40">
                  <c:v>2047-51</c:v>
                </c:pt>
                <c:pt idx="41">
                  <c:v>2052-56</c:v>
                </c:pt>
                <c:pt idx="42">
                  <c:v>2057-61</c:v>
                </c:pt>
              </c:strCache>
            </c:strRef>
          </c:cat>
          <c:val>
            <c:numRef>
              <c:f>'Figures 2-9 data'!$P$191:$P$233</c:f>
              <c:numCache>
                <c:ptCount val="43"/>
                <c:pt idx="0">
                  <c:v>9241.264</c:v>
                </c:pt>
                <c:pt idx="1">
                  <c:v>9265.568</c:v>
                </c:pt>
                <c:pt idx="2">
                  <c:v>8671.945</c:v>
                </c:pt>
                <c:pt idx="3">
                  <c:v>8105.501</c:v>
                </c:pt>
                <c:pt idx="4">
                  <c:v>7392.964</c:v>
                </c:pt>
                <c:pt idx="5">
                  <c:v>7120.954</c:v>
                </c:pt>
                <c:pt idx="6">
                  <c:v>7116.132</c:v>
                </c:pt>
                <c:pt idx="7">
                  <c:v>7610.754</c:v>
                </c:pt>
                <c:pt idx="8">
                  <c:v>8240.836</c:v>
                </c:pt>
                <c:pt idx="9">
                  <c:v>8806.076</c:v>
                </c:pt>
                <c:pt idx="11">
                  <c:v>2085.035</c:v>
                </c:pt>
                <c:pt idx="12">
                  <c:v>1964.017</c:v>
                </c:pt>
                <c:pt idx="13">
                  <c:v>1701.059</c:v>
                </c:pt>
                <c:pt idx="14">
                  <c:v>1523.29</c:v>
                </c:pt>
                <c:pt idx="15">
                  <c:v>1395.369</c:v>
                </c:pt>
                <c:pt idx="16">
                  <c:v>1397.291</c:v>
                </c:pt>
                <c:pt idx="17">
                  <c:v>1493.418</c:v>
                </c:pt>
                <c:pt idx="18">
                  <c:v>1669.425</c:v>
                </c:pt>
                <c:pt idx="19">
                  <c:v>1868.326</c:v>
                </c:pt>
                <c:pt idx="20">
                  <c:v>2044.574</c:v>
                </c:pt>
                <c:pt idx="22">
                  <c:v>6510.075</c:v>
                </c:pt>
                <c:pt idx="23">
                  <c:v>6685.073</c:v>
                </c:pt>
                <c:pt idx="24">
                  <c:v>6426.87</c:v>
                </c:pt>
                <c:pt idx="25">
                  <c:v>6086.968</c:v>
                </c:pt>
                <c:pt idx="26">
                  <c:v>5499.721</c:v>
                </c:pt>
                <c:pt idx="27">
                  <c:v>5186.344</c:v>
                </c:pt>
                <c:pt idx="28">
                  <c:v>5035.15</c:v>
                </c:pt>
                <c:pt idx="29">
                  <c:v>5284.946</c:v>
                </c:pt>
                <c:pt idx="30">
                  <c:v>5667.964</c:v>
                </c:pt>
                <c:pt idx="31">
                  <c:v>6035.049</c:v>
                </c:pt>
                <c:pt idx="33">
                  <c:v>646.154</c:v>
                </c:pt>
                <c:pt idx="34">
                  <c:v>616.478</c:v>
                </c:pt>
                <c:pt idx="35">
                  <c:v>544.016</c:v>
                </c:pt>
                <c:pt idx="36">
                  <c:v>495.243</c:v>
                </c:pt>
                <c:pt idx="37">
                  <c:v>497.874</c:v>
                </c:pt>
                <c:pt idx="38">
                  <c:v>537.319</c:v>
                </c:pt>
                <c:pt idx="39">
                  <c:v>587.564</c:v>
                </c:pt>
                <c:pt idx="40">
                  <c:v>656.383</c:v>
                </c:pt>
                <c:pt idx="41">
                  <c:v>704.546</c:v>
                </c:pt>
                <c:pt idx="42">
                  <c:v>726.453</c:v>
                </c:pt>
              </c:numCache>
            </c:numRef>
          </c:val>
        </c:ser>
        <c:gapWidth val="0"/>
        <c:axId val="6898507"/>
        <c:axId val="62086564"/>
      </c:barChart>
      <c:catAx>
        <c:axId val="6898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2086564"/>
        <c:crosses val="autoZero"/>
        <c:auto val="1"/>
        <c:lblOffset val="100"/>
        <c:tickLblSkip val="1"/>
        <c:noMultiLvlLbl val="0"/>
      </c:catAx>
      <c:valAx>
        <c:axId val="62086564"/>
        <c:scaling>
          <c:orientation val="minMax"/>
          <c:max val="14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98507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50-year summary of softwood standing volume, increment and production for GB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9"/>
          <c:w val="0.711"/>
          <c:h val="0.82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2-9 data'!$B$364</c:f>
              <c:strCache>
                <c:ptCount val="1"/>
                <c:pt idx="0">
                  <c:v>Standing</c:v>
                </c:pt>
              </c:strCache>
            </c:strRef>
          </c:tx>
          <c:spPr>
            <a:solidFill>
              <a:srgbClr val="05401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2-9 data'!$C$352:$C$372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'Figures 2-9 data'!$G$410:$G$419</c:f>
              <c:numCache>
                <c:ptCount val="10"/>
                <c:pt idx="0">
                  <c:v>349978.674</c:v>
                </c:pt>
                <c:pt idx="1">
                  <c:v>344001.343</c:v>
                </c:pt>
                <c:pt idx="2">
                  <c:v>329824.559</c:v>
                </c:pt>
                <c:pt idx="3">
                  <c:v>311307.979</c:v>
                </c:pt>
                <c:pt idx="4">
                  <c:v>284901.806</c:v>
                </c:pt>
                <c:pt idx="5">
                  <c:v>258068.74</c:v>
                </c:pt>
                <c:pt idx="6">
                  <c:v>239475.63400000002</c:v>
                </c:pt>
                <c:pt idx="7">
                  <c:v>234683.95899999997</c:v>
                </c:pt>
                <c:pt idx="8">
                  <c:v>239870.39</c:v>
                </c:pt>
                <c:pt idx="9">
                  <c:v>248162.388</c:v>
                </c:pt>
              </c:numCache>
            </c:numRef>
          </c:val>
        </c:ser>
        <c:gapWidth val="0"/>
        <c:axId val="21908165"/>
        <c:axId val="62955758"/>
      </c:barChart>
      <c:barChart>
        <c:barDir val="col"/>
        <c:grouping val="clustered"/>
        <c:varyColors val="0"/>
        <c:ser>
          <c:idx val="0"/>
          <c:order val="1"/>
          <c:tx>
            <c:strRef>
              <c:f>'Figures 2-9 data'!$B$331</c:f>
              <c:strCache>
                <c:ptCount val="1"/>
                <c:pt idx="0">
                  <c:v>Net increment</c:v>
                </c:pt>
              </c:strCache>
            </c:strRef>
          </c:tx>
          <c:spPr>
            <a:solidFill>
              <a:srgbClr val="80B7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2-9 data'!$C$330:$C$350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'Figures 2-9 data'!$G$399:$G$408</c:f>
              <c:numCache>
                <c:ptCount val="10"/>
                <c:pt idx="0">
                  <c:v>58816.36</c:v>
                </c:pt>
                <c:pt idx="1">
                  <c:v>73275.84499999999</c:v>
                </c:pt>
                <c:pt idx="2">
                  <c:v>68477.825</c:v>
                </c:pt>
                <c:pt idx="3">
                  <c:v>65567.93</c:v>
                </c:pt>
                <c:pt idx="4">
                  <c:v>61591.509999999995</c:v>
                </c:pt>
                <c:pt idx="5">
                  <c:v>60491.880000000005</c:v>
                </c:pt>
                <c:pt idx="6">
                  <c:v>61346.43</c:v>
                </c:pt>
                <c:pt idx="7">
                  <c:v>64871.655</c:v>
                </c:pt>
                <c:pt idx="8">
                  <c:v>68555.9</c:v>
                </c:pt>
                <c:pt idx="9">
                  <c:v>71997.73</c:v>
                </c:pt>
              </c:numCache>
            </c:numRef>
          </c:val>
        </c:ser>
        <c:gapWidth val="50"/>
        <c:axId val="29730911"/>
        <c:axId val="66251608"/>
      </c:barChart>
      <c:lineChart>
        <c:grouping val="standard"/>
        <c:varyColors val="0"/>
        <c:ser>
          <c:idx val="2"/>
          <c:order val="2"/>
          <c:tx>
            <c:strRef>
              <c:f>'Figures 2-9 data'!$B$287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'Figures 2-9 data'!$C$286:$C$306</c:f>
              <c:strCache>
                <c:ptCount val="10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</c:strCache>
            </c:strRef>
          </c:cat>
          <c:val>
            <c:numRef>
              <c:f>'Figures 2-9 data'!$G$377:$G$386</c:f>
              <c:numCache>
                <c:ptCount val="10"/>
                <c:pt idx="0">
                  <c:v>65949.38</c:v>
                </c:pt>
                <c:pt idx="1">
                  <c:v>85755.45</c:v>
                </c:pt>
                <c:pt idx="2">
                  <c:v>87208.405</c:v>
                </c:pt>
                <c:pt idx="3">
                  <c:v>91988.94</c:v>
                </c:pt>
                <c:pt idx="4">
                  <c:v>88243.005</c:v>
                </c:pt>
                <c:pt idx="5">
                  <c:v>78895.29500000001</c:v>
                </c:pt>
                <c:pt idx="6">
                  <c:v>65904.005</c:v>
                </c:pt>
                <c:pt idx="7">
                  <c:v>59543.825</c:v>
                </c:pt>
                <c:pt idx="8">
                  <c:v>60268.09999999999</c:v>
                </c:pt>
                <c:pt idx="9">
                  <c:v>60963.634999999995</c:v>
                </c:pt>
              </c:numCache>
            </c:numRef>
          </c:val>
          <c:smooth val="0"/>
        </c:ser>
        <c:axId val="29730911"/>
        <c:axId val="66251608"/>
      </c:lineChart>
      <c:catAx>
        <c:axId val="21908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55758"/>
        <c:crosses val="autoZero"/>
        <c:auto val="0"/>
        <c:lblOffset val="100"/>
        <c:tickLblSkip val="1"/>
        <c:noMultiLvlLbl val="0"/>
      </c:catAx>
      <c:valAx>
        <c:axId val="62955758"/>
        <c:scaling>
          <c:orientation val="minMax"/>
        </c:scaling>
        <c:axPos val="l"/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08165"/>
        <c:crossesAt val="1"/>
        <c:crossBetween val="between"/>
        <c:dispUnits/>
      </c:valAx>
      <c:catAx>
        <c:axId val="29730911"/>
        <c:scaling>
          <c:orientation val="minMax"/>
        </c:scaling>
        <c:axPos val="b"/>
        <c:delete val="1"/>
        <c:majorTickMark val="out"/>
        <c:minorTickMark val="none"/>
        <c:tickLblPos val="nextTo"/>
        <c:crossAx val="66251608"/>
        <c:crosses val="autoZero"/>
        <c:auto val="0"/>
        <c:lblOffset val="100"/>
        <c:tickLblSkip val="1"/>
        <c:noMultiLvlLbl val="0"/>
      </c:catAx>
      <c:valAx>
        <c:axId val="66251608"/>
        <c:scaling>
          <c:orientation val="minMax"/>
          <c:max val="400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309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50-year summary of softwood standing volume, increment and production for GB (FC/NRW and PS)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9"/>
          <c:w val="0.711"/>
          <c:h val="0.82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2-9 data'!$B$364</c:f>
              <c:strCache>
                <c:ptCount val="1"/>
                <c:pt idx="0">
                  <c:v>Standing</c:v>
                </c:pt>
              </c:strCache>
            </c:strRef>
          </c:tx>
          <c:spPr>
            <a:solidFill>
              <a:srgbClr val="05401A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2-9 data'!$C$352:$C$372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data'!$G$352:$G$372</c:f>
              <c:numCache>
                <c:ptCount val="21"/>
                <c:pt idx="0">
                  <c:v>126386.053</c:v>
                </c:pt>
                <c:pt idx="1">
                  <c:v>121660.351</c:v>
                </c:pt>
                <c:pt idx="2">
                  <c:v>118204.936</c:v>
                </c:pt>
                <c:pt idx="3">
                  <c:v>115429.39</c:v>
                </c:pt>
                <c:pt idx="4">
                  <c:v>111853.032</c:v>
                </c:pt>
                <c:pt idx="5">
                  <c:v>110219.086</c:v>
                </c:pt>
                <c:pt idx="6">
                  <c:v>111198.606</c:v>
                </c:pt>
                <c:pt idx="7">
                  <c:v>115149.991</c:v>
                </c:pt>
                <c:pt idx="8">
                  <c:v>117432.984</c:v>
                </c:pt>
                <c:pt idx="9">
                  <c:v>123745.225</c:v>
                </c:pt>
                <c:pt idx="11">
                  <c:v>223592.621</c:v>
                </c:pt>
                <c:pt idx="12">
                  <c:v>222340.992</c:v>
                </c:pt>
                <c:pt idx="13">
                  <c:v>211619.623</c:v>
                </c:pt>
                <c:pt idx="14">
                  <c:v>195878.589</c:v>
                </c:pt>
                <c:pt idx="15">
                  <c:v>173048.774</c:v>
                </c:pt>
                <c:pt idx="16">
                  <c:v>147849.654</c:v>
                </c:pt>
                <c:pt idx="17">
                  <c:v>128277.028</c:v>
                </c:pt>
                <c:pt idx="18">
                  <c:v>119533.968</c:v>
                </c:pt>
                <c:pt idx="19">
                  <c:v>122437.406</c:v>
                </c:pt>
                <c:pt idx="20">
                  <c:v>124417.163</c:v>
                </c:pt>
              </c:numCache>
            </c:numRef>
          </c:val>
        </c:ser>
        <c:gapWidth val="0"/>
        <c:axId val="59393561"/>
        <c:axId val="64780002"/>
      </c:barChart>
      <c:barChart>
        <c:barDir val="col"/>
        <c:grouping val="clustered"/>
        <c:varyColors val="0"/>
        <c:ser>
          <c:idx val="0"/>
          <c:order val="1"/>
          <c:tx>
            <c:strRef>
              <c:f>'Figures 2-9 data'!$B$331</c:f>
              <c:strCache>
                <c:ptCount val="1"/>
                <c:pt idx="0">
                  <c:v>Net increment</c:v>
                </c:pt>
              </c:strCache>
            </c:strRef>
          </c:tx>
          <c:spPr>
            <a:solidFill>
              <a:srgbClr val="80B7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2-9 data'!$C$330:$C$350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data'!$G$330:$G$350</c:f>
              <c:numCache>
                <c:ptCount val="21"/>
                <c:pt idx="0">
                  <c:v>21851.304</c:v>
                </c:pt>
                <c:pt idx="1">
                  <c:v>26948.004999999997</c:v>
                </c:pt>
                <c:pt idx="2">
                  <c:v>25118.1</c:v>
                </c:pt>
                <c:pt idx="3">
                  <c:v>25040.425</c:v>
                </c:pt>
                <c:pt idx="4">
                  <c:v>24626.69</c:v>
                </c:pt>
                <c:pt idx="5">
                  <c:v>24887.109999999997</c:v>
                </c:pt>
                <c:pt idx="6">
                  <c:v>25765.770000000004</c:v>
                </c:pt>
                <c:pt idx="7">
                  <c:v>26817.885000000002</c:v>
                </c:pt>
                <c:pt idx="8">
                  <c:v>27351.72</c:v>
                </c:pt>
                <c:pt idx="9">
                  <c:v>27967.350000000002</c:v>
                </c:pt>
                <c:pt idx="11">
                  <c:v>36965.056</c:v>
                </c:pt>
                <c:pt idx="12">
                  <c:v>46327.84</c:v>
                </c:pt>
                <c:pt idx="13">
                  <c:v>43359.725</c:v>
                </c:pt>
                <c:pt idx="14">
                  <c:v>40527.505000000005</c:v>
                </c:pt>
                <c:pt idx="15">
                  <c:v>36964.82</c:v>
                </c:pt>
                <c:pt idx="16">
                  <c:v>35604.77</c:v>
                </c:pt>
                <c:pt idx="17">
                  <c:v>35580.659999999996</c:v>
                </c:pt>
                <c:pt idx="18">
                  <c:v>38053.77</c:v>
                </c:pt>
                <c:pt idx="19">
                  <c:v>41204.17999999999</c:v>
                </c:pt>
                <c:pt idx="20">
                  <c:v>44030.38</c:v>
                </c:pt>
              </c:numCache>
            </c:numRef>
          </c:val>
        </c:ser>
        <c:gapWidth val="50"/>
        <c:axId val="46149107"/>
        <c:axId val="12688780"/>
      </c:barChart>
      <c:lineChart>
        <c:grouping val="standard"/>
        <c:varyColors val="0"/>
        <c:ser>
          <c:idx val="2"/>
          <c:order val="2"/>
          <c:tx>
            <c:strRef>
              <c:f>'Figures 2-9 data'!$B$287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'Figures 2-9 data'!$C$286:$C$306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data'!$G$286:$G$306</c:f>
              <c:numCache>
                <c:ptCount val="21"/>
                <c:pt idx="0">
                  <c:v>27732.692</c:v>
                </c:pt>
                <c:pt idx="1">
                  <c:v>29900</c:v>
                </c:pt>
                <c:pt idx="2">
                  <c:v>28107.645000000004</c:v>
                </c:pt>
                <c:pt idx="3">
                  <c:v>28631.61</c:v>
                </c:pt>
                <c:pt idx="4">
                  <c:v>26079.07</c:v>
                </c:pt>
                <c:pt idx="5">
                  <c:v>23717.890000000003</c:v>
                </c:pt>
                <c:pt idx="6">
                  <c:v>21580.28</c:v>
                </c:pt>
                <c:pt idx="7">
                  <c:v>24393.495</c:v>
                </c:pt>
                <c:pt idx="8">
                  <c:v>21043.675</c:v>
                </c:pt>
                <c:pt idx="9">
                  <c:v>21342.714999999997</c:v>
                </c:pt>
                <c:pt idx="11">
                  <c:v>38216.688</c:v>
                </c:pt>
                <c:pt idx="12">
                  <c:v>55855.45</c:v>
                </c:pt>
                <c:pt idx="13">
                  <c:v>59100.76</c:v>
                </c:pt>
                <c:pt idx="14">
                  <c:v>63357.33</c:v>
                </c:pt>
                <c:pt idx="15">
                  <c:v>62163.935</c:v>
                </c:pt>
                <c:pt idx="16">
                  <c:v>55177.405</c:v>
                </c:pt>
                <c:pt idx="17">
                  <c:v>44323.725000000006</c:v>
                </c:pt>
                <c:pt idx="18">
                  <c:v>35150.33</c:v>
                </c:pt>
                <c:pt idx="19">
                  <c:v>39224.425</c:v>
                </c:pt>
                <c:pt idx="20">
                  <c:v>39620.92</c:v>
                </c:pt>
              </c:numCache>
            </c:numRef>
          </c:val>
          <c:smooth val="0"/>
        </c:ser>
        <c:axId val="46149107"/>
        <c:axId val="12688780"/>
      </c:lineChart>
      <c:catAx>
        <c:axId val="59393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780002"/>
        <c:crosses val="autoZero"/>
        <c:auto val="0"/>
        <c:lblOffset val="100"/>
        <c:tickLblSkip val="1"/>
        <c:noMultiLvlLbl val="0"/>
      </c:catAx>
      <c:valAx>
        <c:axId val="64780002"/>
        <c:scaling>
          <c:orientation val="minMax"/>
        </c:scaling>
        <c:axPos val="l"/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393561"/>
        <c:crossesAt val="1"/>
        <c:crossBetween val="between"/>
        <c:dispUnits/>
      </c:valAx>
      <c:catAx>
        <c:axId val="46149107"/>
        <c:scaling>
          <c:orientation val="minMax"/>
        </c:scaling>
        <c:axPos val="b"/>
        <c:delete val="1"/>
        <c:majorTickMark val="out"/>
        <c:minorTickMark val="none"/>
        <c:tickLblPos val="nextTo"/>
        <c:crossAx val="12688780"/>
        <c:crosses val="autoZero"/>
        <c:auto val="0"/>
        <c:lblOffset val="100"/>
        <c:tickLblSkip val="1"/>
        <c:noMultiLvlLbl val="0"/>
      </c:catAx>
      <c:valAx>
        <c:axId val="12688780"/>
        <c:scaling>
          <c:orientation val="minMax"/>
          <c:max val="250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14910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50-year summary of softwood standing volume, increment and production for England (FC and PS)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99"/>
          <c:w val="0.6755"/>
          <c:h val="0.82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2-9 data'!$I$353</c:f>
              <c:strCache>
                <c:ptCount val="1"/>
                <c:pt idx="0">
                  <c:v>Standing</c:v>
                </c:pt>
              </c:strCache>
            </c:strRef>
          </c:tx>
          <c:spPr>
            <a:solidFill>
              <a:srgbClr val="3B9946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2-9 data'!$J$352:$J$372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data'!$N$352:$N$372</c:f>
              <c:numCache>
                <c:ptCount val="21"/>
                <c:pt idx="0">
                  <c:v>26770.39</c:v>
                </c:pt>
                <c:pt idx="1">
                  <c:v>25600.277</c:v>
                </c:pt>
                <c:pt idx="2">
                  <c:v>25268.891</c:v>
                </c:pt>
                <c:pt idx="3">
                  <c:v>25095.338</c:v>
                </c:pt>
                <c:pt idx="4">
                  <c:v>24928.149</c:v>
                </c:pt>
                <c:pt idx="5">
                  <c:v>25038.437</c:v>
                </c:pt>
                <c:pt idx="6">
                  <c:v>25359.106</c:v>
                </c:pt>
                <c:pt idx="7">
                  <c:v>25450.355</c:v>
                </c:pt>
                <c:pt idx="8">
                  <c:v>25704.876</c:v>
                </c:pt>
                <c:pt idx="9">
                  <c:v>26895.916</c:v>
                </c:pt>
                <c:pt idx="11">
                  <c:v>62460.318</c:v>
                </c:pt>
                <c:pt idx="12">
                  <c:v>59019.892</c:v>
                </c:pt>
                <c:pt idx="13">
                  <c:v>52598.859</c:v>
                </c:pt>
                <c:pt idx="14">
                  <c:v>46589.753</c:v>
                </c:pt>
                <c:pt idx="15">
                  <c:v>39275.846</c:v>
                </c:pt>
                <c:pt idx="16">
                  <c:v>32002.888</c:v>
                </c:pt>
                <c:pt idx="17">
                  <c:v>27869.857</c:v>
                </c:pt>
                <c:pt idx="18">
                  <c:v>26098.529</c:v>
                </c:pt>
                <c:pt idx="19">
                  <c:v>26830.675</c:v>
                </c:pt>
                <c:pt idx="20">
                  <c:v>29014.893</c:v>
                </c:pt>
              </c:numCache>
            </c:numRef>
          </c:val>
        </c:ser>
        <c:gapWidth val="0"/>
        <c:axId val="47090157"/>
        <c:axId val="21158230"/>
      </c:barChart>
      <c:barChart>
        <c:barDir val="col"/>
        <c:grouping val="clustered"/>
        <c:varyColors val="0"/>
        <c:ser>
          <c:idx val="0"/>
          <c:order val="1"/>
          <c:tx>
            <c:strRef>
              <c:f>'Figures 2-9 data'!$I$331</c:f>
              <c:strCache>
                <c:ptCount val="1"/>
                <c:pt idx="0">
                  <c:v>Net increment</c:v>
                </c:pt>
              </c:strCache>
            </c:strRef>
          </c:tx>
          <c:spPr>
            <a:solidFill>
              <a:srgbClr val="B6D9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2-9 data'!$J$330:$J$350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data'!$N$330:$N$350</c:f>
              <c:numCache>
                <c:ptCount val="21"/>
                <c:pt idx="0">
                  <c:v>4941.66</c:v>
                </c:pt>
                <c:pt idx="1">
                  <c:v>6257.9349999999995</c:v>
                </c:pt>
                <c:pt idx="2">
                  <c:v>5800.969999999999</c:v>
                </c:pt>
                <c:pt idx="3">
                  <c:v>5598.405000000001</c:v>
                </c:pt>
                <c:pt idx="4">
                  <c:v>5408.53</c:v>
                </c:pt>
                <c:pt idx="5">
                  <c:v>5369.1449999999995</c:v>
                </c:pt>
                <c:pt idx="6">
                  <c:v>5333.429999999999</c:v>
                </c:pt>
                <c:pt idx="7">
                  <c:v>5324.125</c:v>
                </c:pt>
                <c:pt idx="8">
                  <c:v>5319.91</c:v>
                </c:pt>
                <c:pt idx="9">
                  <c:v>5406.305</c:v>
                </c:pt>
                <c:pt idx="11">
                  <c:v>8340.14</c:v>
                </c:pt>
                <c:pt idx="12">
                  <c:v>9820.085000000001</c:v>
                </c:pt>
                <c:pt idx="13">
                  <c:v>8505.295</c:v>
                </c:pt>
                <c:pt idx="14">
                  <c:v>7616.45</c:v>
                </c:pt>
                <c:pt idx="15">
                  <c:v>6976.844999999999</c:v>
                </c:pt>
                <c:pt idx="16">
                  <c:v>6986.455</c:v>
                </c:pt>
                <c:pt idx="17">
                  <c:v>7467.089999999999</c:v>
                </c:pt>
                <c:pt idx="18">
                  <c:v>8347.125</c:v>
                </c:pt>
                <c:pt idx="19">
                  <c:v>9341.630000000001</c:v>
                </c:pt>
                <c:pt idx="20">
                  <c:v>10222.87</c:v>
                </c:pt>
              </c:numCache>
            </c:numRef>
          </c:val>
        </c:ser>
        <c:gapWidth val="50"/>
        <c:axId val="56206343"/>
        <c:axId val="36095040"/>
      </c:barChart>
      <c:lineChart>
        <c:grouping val="standard"/>
        <c:varyColors val="0"/>
        <c:ser>
          <c:idx val="2"/>
          <c:order val="2"/>
          <c:tx>
            <c:strRef>
              <c:f>'Figures 2-9 data'!$I$287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'Figures 2-9 data'!$J$286:$J$306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data'!$N$286:$N$306</c:f>
              <c:numCache>
                <c:ptCount val="21"/>
                <c:pt idx="0">
                  <c:v>6526.352</c:v>
                </c:pt>
                <c:pt idx="1">
                  <c:v>6652.345</c:v>
                </c:pt>
                <c:pt idx="2">
                  <c:v>6052.66</c:v>
                </c:pt>
                <c:pt idx="3">
                  <c:v>5794.539999999999</c:v>
                </c:pt>
                <c:pt idx="4">
                  <c:v>5331.92</c:v>
                </c:pt>
                <c:pt idx="5">
                  <c:v>5067.13</c:v>
                </c:pt>
                <c:pt idx="6">
                  <c:v>5275.34</c:v>
                </c:pt>
                <c:pt idx="7">
                  <c:v>5069.285</c:v>
                </c:pt>
                <c:pt idx="8">
                  <c:v>4138.675</c:v>
                </c:pt>
                <c:pt idx="9">
                  <c:v>6251.17</c:v>
                </c:pt>
                <c:pt idx="11">
                  <c:v>11780.572</c:v>
                </c:pt>
                <c:pt idx="12">
                  <c:v>16123.74</c:v>
                </c:pt>
                <c:pt idx="13">
                  <c:v>14514.41</c:v>
                </c:pt>
                <c:pt idx="14">
                  <c:v>14930.365</c:v>
                </c:pt>
                <c:pt idx="15">
                  <c:v>14249.794999999998</c:v>
                </c:pt>
                <c:pt idx="16">
                  <c:v>11119.490000000002</c:v>
                </c:pt>
                <c:pt idx="17">
                  <c:v>9238.415</c:v>
                </c:pt>
                <c:pt idx="18">
                  <c:v>7614.974999999999</c:v>
                </c:pt>
                <c:pt idx="19">
                  <c:v>7157.415</c:v>
                </c:pt>
                <c:pt idx="20">
                  <c:v>8016.014999999999</c:v>
                </c:pt>
              </c:numCache>
            </c:numRef>
          </c:val>
          <c:smooth val="0"/>
        </c:ser>
        <c:axId val="56206343"/>
        <c:axId val="36095040"/>
      </c:line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58230"/>
        <c:crosses val="autoZero"/>
        <c:auto val="0"/>
        <c:lblOffset val="100"/>
        <c:tickLblSkip val="1"/>
        <c:noMultiLvlLbl val="0"/>
      </c:catAx>
      <c:valAx>
        <c:axId val="21158230"/>
        <c:scaling>
          <c:orientation val="minMax"/>
        </c:scaling>
        <c:axPos val="l"/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90157"/>
        <c:crossesAt val="1"/>
        <c:crossBetween val="between"/>
        <c:dispUnits/>
      </c:valAx>
      <c:catAx>
        <c:axId val="56206343"/>
        <c:scaling>
          <c:orientation val="minMax"/>
        </c:scaling>
        <c:axPos val="b"/>
        <c:delete val="1"/>
        <c:majorTickMark val="out"/>
        <c:minorTickMark val="none"/>
        <c:tickLblPos val="nextTo"/>
        <c:crossAx val="36095040"/>
        <c:crosses val="autoZero"/>
        <c:auto val="0"/>
        <c:lblOffset val="100"/>
        <c:tickLblSkip val="1"/>
        <c:noMultiLvlLbl val="0"/>
      </c:catAx>
      <c:valAx>
        <c:axId val="36095040"/>
        <c:scaling>
          <c:orientation val="minMax"/>
          <c:max val="70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20634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50-year summary of softwood standing volume, increment and production for Scotland (FC and PS)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99"/>
          <c:w val="0.6755"/>
          <c:h val="0.82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2-9 data'!$P$353</c:f>
              <c:strCache>
                <c:ptCount val="1"/>
                <c:pt idx="0">
                  <c:v>Standing</c:v>
                </c:pt>
              </c:strCache>
            </c:strRef>
          </c:tx>
          <c:spPr>
            <a:solidFill>
              <a:srgbClr val="1B4E83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2-9 data'!$Q$352:$Q$372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data'!$U$352:$U$372</c:f>
              <c:numCache>
                <c:ptCount val="21"/>
                <c:pt idx="0">
                  <c:v>80189.022</c:v>
                </c:pt>
                <c:pt idx="1">
                  <c:v>77472.844</c:v>
                </c:pt>
                <c:pt idx="2">
                  <c:v>75147.847</c:v>
                </c:pt>
                <c:pt idx="3">
                  <c:v>72845.216</c:v>
                </c:pt>
                <c:pt idx="4">
                  <c:v>69005.988</c:v>
                </c:pt>
                <c:pt idx="5">
                  <c:v>67751.729</c:v>
                </c:pt>
                <c:pt idx="6">
                  <c:v>68451.195</c:v>
                </c:pt>
                <c:pt idx="7">
                  <c:v>70798.976</c:v>
                </c:pt>
                <c:pt idx="8">
                  <c:v>71161.32</c:v>
                </c:pt>
                <c:pt idx="9">
                  <c:v>73852.626</c:v>
                </c:pt>
                <c:pt idx="11">
                  <c:v>143606.894</c:v>
                </c:pt>
                <c:pt idx="12">
                  <c:v>146814.231</c:v>
                </c:pt>
                <c:pt idx="13">
                  <c:v>144190.809</c:v>
                </c:pt>
                <c:pt idx="14">
                  <c:v>137175.884</c:v>
                </c:pt>
                <c:pt idx="15">
                  <c:v>123058.946</c:v>
                </c:pt>
                <c:pt idx="16">
                  <c:v>106322.02</c:v>
                </c:pt>
                <c:pt idx="17">
                  <c:v>91590.288</c:v>
                </c:pt>
                <c:pt idx="18">
                  <c:v>84131.35</c:v>
                </c:pt>
                <c:pt idx="19">
                  <c:v>85624.363</c:v>
                </c:pt>
                <c:pt idx="20">
                  <c:v>85567.087</c:v>
                </c:pt>
              </c:numCache>
            </c:numRef>
          </c:val>
        </c:ser>
        <c:gapWidth val="0"/>
        <c:axId val="56419905"/>
        <c:axId val="38017098"/>
      </c:barChart>
      <c:barChart>
        <c:barDir val="col"/>
        <c:grouping val="clustered"/>
        <c:varyColors val="0"/>
        <c:ser>
          <c:idx val="0"/>
          <c:order val="1"/>
          <c:tx>
            <c:strRef>
              <c:f>'Figures 2-9 data'!$P$331</c:f>
              <c:strCache>
                <c:ptCount val="1"/>
                <c:pt idx="0">
                  <c:v>Net increment</c:v>
                </c:pt>
              </c:strCache>
            </c:strRef>
          </c:tx>
          <c:spPr>
            <a:solidFill>
              <a:srgbClr val="8DA6C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2-9 data'!$Q$330:$Q$350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data'!$U$330:$U$350</c:f>
              <c:numCache>
                <c:ptCount val="21"/>
                <c:pt idx="0">
                  <c:v>13855.632</c:v>
                </c:pt>
                <c:pt idx="1">
                  <c:v>16459.575</c:v>
                </c:pt>
                <c:pt idx="2">
                  <c:v>15173.015</c:v>
                </c:pt>
                <c:pt idx="3">
                  <c:v>15130.485</c:v>
                </c:pt>
                <c:pt idx="4">
                  <c:v>15041.62</c:v>
                </c:pt>
                <c:pt idx="5">
                  <c:v>15571.685</c:v>
                </c:pt>
                <c:pt idx="6">
                  <c:v>16263.46</c:v>
                </c:pt>
                <c:pt idx="7">
                  <c:v>16897.260000000002</c:v>
                </c:pt>
                <c:pt idx="8">
                  <c:v>17128.705</c:v>
                </c:pt>
                <c:pt idx="9">
                  <c:v>17526.135</c:v>
                </c:pt>
                <c:pt idx="11">
                  <c:v>26040.3</c:v>
                </c:pt>
                <c:pt idx="12">
                  <c:v>33425.365000000005</c:v>
                </c:pt>
                <c:pt idx="13">
                  <c:v>32134.35</c:v>
                </c:pt>
                <c:pt idx="14">
                  <c:v>30434.84</c:v>
                </c:pt>
                <c:pt idx="15">
                  <c:v>27498.604999999996</c:v>
                </c:pt>
                <c:pt idx="16">
                  <c:v>25931.72</c:v>
                </c:pt>
                <c:pt idx="17">
                  <c:v>25175.75</c:v>
                </c:pt>
                <c:pt idx="18">
                  <c:v>26424.73</c:v>
                </c:pt>
                <c:pt idx="19">
                  <c:v>28339.82</c:v>
                </c:pt>
                <c:pt idx="20">
                  <c:v>30175.245</c:v>
                </c:pt>
              </c:numCache>
            </c:numRef>
          </c:val>
        </c:ser>
        <c:gapWidth val="50"/>
        <c:axId val="6609563"/>
        <c:axId val="59486068"/>
      </c:barChart>
      <c:lineChart>
        <c:grouping val="standard"/>
        <c:varyColors val="0"/>
        <c:ser>
          <c:idx val="2"/>
          <c:order val="2"/>
          <c:tx>
            <c:strRef>
              <c:f>'Figures 2-9 data'!$P$287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'Figures 2-9 data'!$Q$286:$Q$306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data'!$U$286:$U$306</c:f>
              <c:numCache>
                <c:ptCount val="21"/>
                <c:pt idx="0">
                  <c:v>16878.076</c:v>
                </c:pt>
                <c:pt idx="1">
                  <c:v>18290</c:v>
                </c:pt>
                <c:pt idx="2">
                  <c:v>17580.1</c:v>
                </c:pt>
                <c:pt idx="3">
                  <c:v>18946.14</c:v>
                </c:pt>
                <c:pt idx="4">
                  <c:v>16076.300000000001</c:v>
                </c:pt>
                <c:pt idx="5">
                  <c:v>14682.114999999998</c:v>
                </c:pt>
                <c:pt idx="6">
                  <c:v>13649.359999999999</c:v>
                </c:pt>
                <c:pt idx="7">
                  <c:v>16398.510000000002</c:v>
                </c:pt>
                <c:pt idx="8">
                  <c:v>14432.225</c:v>
                </c:pt>
                <c:pt idx="9">
                  <c:v>11697.055</c:v>
                </c:pt>
                <c:pt idx="11">
                  <c:v>22832.964</c:v>
                </c:pt>
                <c:pt idx="12">
                  <c:v>34987.205</c:v>
                </c:pt>
                <c:pt idx="13">
                  <c:v>39149.270000000004</c:v>
                </c:pt>
                <c:pt idx="14">
                  <c:v>44551.78</c:v>
                </c:pt>
                <c:pt idx="15">
                  <c:v>44235.535</c:v>
                </c:pt>
                <c:pt idx="16">
                  <c:v>40663.455</c:v>
                </c:pt>
                <c:pt idx="17">
                  <c:v>32634.695</c:v>
                </c:pt>
                <c:pt idx="18">
                  <c:v>24931.72</c:v>
                </c:pt>
                <c:pt idx="19">
                  <c:v>28397.095</c:v>
                </c:pt>
                <c:pt idx="20">
                  <c:v>28132.61</c:v>
                </c:pt>
              </c:numCache>
            </c:numRef>
          </c:val>
          <c:smooth val="0"/>
        </c:ser>
        <c:axId val="6609563"/>
        <c:axId val="5948606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17098"/>
        <c:crosses val="autoZero"/>
        <c:auto val="0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419905"/>
        <c:crossesAt val="1"/>
        <c:crossBetween val="between"/>
        <c:dispUnits/>
      </c:valAx>
      <c:catAx>
        <c:axId val="6609563"/>
        <c:scaling>
          <c:orientation val="minMax"/>
        </c:scaling>
        <c:axPos val="b"/>
        <c:delete val="1"/>
        <c:majorTickMark val="out"/>
        <c:minorTickMark val="none"/>
        <c:tickLblPos val="nextTo"/>
        <c:crossAx val="59486068"/>
        <c:crosses val="autoZero"/>
        <c:auto val="0"/>
        <c:lblOffset val="100"/>
        <c:tickLblSkip val="1"/>
        <c:noMultiLvlLbl val="0"/>
      </c:catAx>
      <c:valAx>
        <c:axId val="59486068"/>
        <c:scaling>
          <c:orientation val="minMax"/>
          <c:max val="160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0956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50-year summary of softwood standing volume, increment and production for Wales (NRW and PS)</a:t>
            </a:r>
          </a:p>
        </c:rich>
      </c:tx>
      <c:layout>
        <c:manualLayout>
          <c:xMode val="factor"/>
          <c:yMode val="factor"/>
          <c:x val="0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99"/>
          <c:w val="0.6755"/>
          <c:h val="0.82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'Figures 2-9 data'!$W$353</c:f>
              <c:strCache>
                <c:ptCount val="1"/>
                <c:pt idx="0">
                  <c:v>Standing</c:v>
                </c:pt>
              </c:strCache>
            </c:strRef>
          </c:tx>
          <c:spPr>
            <a:solidFill>
              <a:srgbClr val="E32E3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2-9 data'!$X$352:$X$372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data'!$AB$352:$AB$372</c:f>
              <c:numCache>
                <c:ptCount val="21"/>
                <c:pt idx="0">
                  <c:v>19426.641</c:v>
                </c:pt>
                <c:pt idx="1">
                  <c:v>18587.23</c:v>
                </c:pt>
                <c:pt idx="2">
                  <c:v>17788.198</c:v>
                </c:pt>
                <c:pt idx="3">
                  <c:v>17488.836</c:v>
                </c:pt>
                <c:pt idx="4">
                  <c:v>17918.895</c:v>
                </c:pt>
                <c:pt idx="5">
                  <c:v>17428.92</c:v>
                </c:pt>
                <c:pt idx="6">
                  <c:v>17388.305</c:v>
                </c:pt>
                <c:pt idx="7">
                  <c:v>18900.66</c:v>
                </c:pt>
                <c:pt idx="8">
                  <c:v>20566.788</c:v>
                </c:pt>
                <c:pt idx="9">
                  <c:v>22996.683</c:v>
                </c:pt>
                <c:pt idx="11">
                  <c:v>17525.409</c:v>
                </c:pt>
                <c:pt idx="12">
                  <c:v>16506.869</c:v>
                </c:pt>
                <c:pt idx="13">
                  <c:v>14829.955</c:v>
                </c:pt>
                <c:pt idx="14">
                  <c:v>12112.952</c:v>
                </c:pt>
                <c:pt idx="15">
                  <c:v>10713.982</c:v>
                </c:pt>
                <c:pt idx="16">
                  <c:v>9524.746</c:v>
                </c:pt>
                <c:pt idx="17">
                  <c:v>8816.883</c:v>
                </c:pt>
                <c:pt idx="18">
                  <c:v>9304.089</c:v>
                </c:pt>
                <c:pt idx="19">
                  <c:v>9982.368</c:v>
                </c:pt>
                <c:pt idx="20">
                  <c:v>9835.183</c:v>
                </c:pt>
              </c:numCache>
            </c:numRef>
          </c:val>
        </c:ser>
        <c:gapWidth val="0"/>
        <c:axId val="65612565"/>
        <c:axId val="53642174"/>
      </c:barChart>
      <c:barChart>
        <c:barDir val="col"/>
        <c:grouping val="clustered"/>
        <c:varyColors val="0"/>
        <c:ser>
          <c:idx val="0"/>
          <c:order val="1"/>
          <c:tx>
            <c:strRef>
              <c:f>'Figures 2-9 data'!$W$331</c:f>
              <c:strCache>
                <c:ptCount val="1"/>
                <c:pt idx="0">
                  <c:v>Net increment</c:v>
                </c:pt>
              </c:strCache>
            </c:strRef>
          </c:tx>
          <c:spPr>
            <a:solidFill>
              <a:srgbClr val="F1969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'Figures 2-9 data'!$X$330:$X$350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data'!$AB$330:$AB$350</c:f>
              <c:numCache>
                <c:ptCount val="21"/>
                <c:pt idx="0">
                  <c:v>3054.012</c:v>
                </c:pt>
                <c:pt idx="1">
                  <c:v>4230.495</c:v>
                </c:pt>
                <c:pt idx="2">
                  <c:v>4144.115</c:v>
                </c:pt>
                <c:pt idx="3">
                  <c:v>4311.535</c:v>
                </c:pt>
                <c:pt idx="4">
                  <c:v>4176.54</c:v>
                </c:pt>
                <c:pt idx="5">
                  <c:v>3946.2799999999997</c:v>
                </c:pt>
                <c:pt idx="6">
                  <c:v>4168.88</c:v>
                </c:pt>
                <c:pt idx="7">
                  <c:v>4596.5</c:v>
                </c:pt>
                <c:pt idx="8">
                  <c:v>4903.105</c:v>
                </c:pt>
                <c:pt idx="9">
                  <c:v>5034.91</c:v>
                </c:pt>
                <c:pt idx="11">
                  <c:v>2584.616</c:v>
                </c:pt>
                <c:pt idx="12">
                  <c:v>3082.39</c:v>
                </c:pt>
                <c:pt idx="13">
                  <c:v>2720.08</c:v>
                </c:pt>
                <c:pt idx="14">
                  <c:v>2476.215</c:v>
                </c:pt>
                <c:pt idx="15">
                  <c:v>2489.37</c:v>
                </c:pt>
                <c:pt idx="16">
                  <c:v>2686.595</c:v>
                </c:pt>
                <c:pt idx="17">
                  <c:v>2937.8199999999997</c:v>
                </c:pt>
                <c:pt idx="18">
                  <c:v>3281.915</c:v>
                </c:pt>
                <c:pt idx="19">
                  <c:v>3522.7300000000005</c:v>
                </c:pt>
                <c:pt idx="20">
                  <c:v>3632.265</c:v>
                </c:pt>
              </c:numCache>
            </c:numRef>
          </c:val>
        </c:ser>
        <c:gapWidth val="50"/>
        <c:axId val="13017519"/>
        <c:axId val="50048808"/>
      </c:barChart>
      <c:lineChart>
        <c:grouping val="standard"/>
        <c:varyColors val="0"/>
        <c:ser>
          <c:idx val="2"/>
          <c:order val="2"/>
          <c:tx>
            <c:strRef>
              <c:f>'Figures 2-9 data'!$W$287</c:f>
              <c:strCache>
                <c:ptCount val="1"/>
                <c:pt idx="0">
                  <c:v>Production</c:v>
                </c:pt>
              </c:strCache>
            </c:strRef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'Figures 2-9 data'!$X$286:$X$306</c:f>
              <c:strCache>
                <c:ptCount val="21"/>
                <c:pt idx="0">
                  <c:v>2013-16</c:v>
                </c:pt>
                <c:pt idx="1">
                  <c:v>2017-21</c:v>
                </c:pt>
                <c:pt idx="2">
                  <c:v>2022-26</c:v>
                </c:pt>
                <c:pt idx="3">
                  <c:v>2027-31</c:v>
                </c:pt>
                <c:pt idx="4">
                  <c:v>2032-36</c:v>
                </c:pt>
                <c:pt idx="5">
                  <c:v>2037-41</c:v>
                </c:pt>
                <c:pt idx="6">
                  <c:v>2042-46</c:v>
                </c:pt>
                <c:pt idx="7">
                  <c:v>2047-51</c:v>
                </c:pt>
                <c:pt idx="8">
                  <c:v>2052-56</c:v>
                </c:pt>
                <c:pt idx="9">
                  <c:v>2057-61</c:v>
                </c:pt>
                <c:pt idx="11">
                  <c:v>2013-16</c:v>
                </c:pt>
                <c:pt idx="12">
                  <c:v>2017-21</c:v>
                </c:pt>
                <c:pt idx="13">
                  <c:v>2022-26</c:v>
                </c:pt>
                <c:pt idx="14">
                  <c:v>2027-31</c:v>
                </c:pt>
                <c:pt idx="15">
                  <c:v>2032-36</c:v>
                </c:pt>
                <c:pt idx="16">
                  <c:v>2037-41</c:v>
                </c:pt>
                <c:pt idx="17">
                  <c:v>2042-46</c:v>
                </c:pt>
                <c:pt idx="18">
                  <c:v>2047-51</c:v>
                </c:pt>
                <c:pt idx="19">
                  <c:v>2052-56</c:v>
                </c:pt>
                <c:pt idx="20">
                  <c:v>2057-61</c:v>
                </c:pt>
              </c:strCache>
            </c:strRef>
          </c:cat>
          <c:val>
            <c:numRef>
              <c:f>'Figures 2-9 data'!$AB$286:$AB$306</c:f>
              <c:numCache>
                <c:ptCount val="21"/>
                <c:pt idx="0">
                  <c:v>4328.264</c:v>
                </c:pt>
                <c:pt idx="1">
                  <c:v>4957.3</c:v>
                </c:pt>
                <c:pt idx="2">
                  <c:v>4474.885</c:v>
                </c:pt>
                <c:pt idx="3">
                  <c:v>3890.9300000000003</c:v>
                </c:pt>
                <c:pt idx="4">
                  <c:v>4670.849999999999</c:v>
                </c:pt>
                <c:pt idx="5">
                  <c:v>3968.6450000000004</c:v>
                </c:pt>
                <c:pt idx="6">
                  <c:v>2655.58</c:v>
                </c:pt>
                <c:pt idx="7">
                  <c:v>2925.7</c:v>
                </c:pt>
                <c:pt idx="8">
                  <c:v>2472.775</c:v>
                </c:pt>
                <c:pt idx="9">
                  <c:v>3394.4900000000002</c:v>
                </c:pt>
                <c:pt idx="11">
                  <c:v>3603.152</c:v>
                </c:pt>
                <c:pt idx="12">
                  <c:v>4744.505</c:v>
                </c:pt>
                <c:pt idx="13">
                  <c:v>5437.08</c:v>
                </c:pt>
                <c:pt idx="14">
                  <c:v>3875.1850000000004</c:v>
                </c:pt>
                <c:pt idx="15">
                  <c:v>3678.605</c:v>
                </c:pt>
                <c:pt idx="16">
                  <c:v>3394.46</c:v>
                </c:pt>
                <c:pt idx="17">
                  <c:v>2450.615</c:v>
                </c:pt>
                <c:pt idx="18">
                  <c:v>2603.6349999999998</c:v>
                </c:pt>
                <c:pt idx="19">
                  <c:v>3669.915</c:v>
                </c:pt>
                <c:pt idx="20">
                  <c:v>3472.2949999999996</c:v>
                </c:pt>
              </c:numCache>
            </c:numRef>
          </c:val>
          <c:smooth val="0"/>
        </c:ser>
        <c:axId val="13017519"/>
        <c:axId val="50048808"/>
      </c:line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642174"/>
        <c:crosses val="autoZero"/>
        <c:auto val="0"/>
        <c:lblOffset val="100"/>
        <c:tickLblSkip val="1"/>
        <c:noMultiLvlLbl val="0"/>
      </c:catAx>
      <c:valAx>
        <c:axId val="53642174"/>
        <c:scaling>
          <c:orientation val="minMax"/>
        </c:scaling>
        <c:axPos val="l"/>
        <c:majorGridlines>
          <c:spPr>
            <a:ln w="3175">
              <a:solidFill>
                <a:srgbClr val="CCCCCC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612565"/>
        <c:crossesAt val="1"/>
        <c:crossBetween val="between"/>
        <c:dispUnits/>
      </c:valAx>
      <c:catAx>
        <c:axId val="13017519"/>
        <c:scaling>
          <c:orientation val="minMax"/>
        </c:scaling>
        <c:axPos val="b"/>
        <c:delete val="1"/>
        <c:majorTickMark val="out"/>
        <c:minorTickMark val="none"/>
        <c:tickLblPos val="nextTo"/>
        <c:crossAx val="50048808"/>
        <c:crosses val="autoZero"/>
        <c:auto val="0"/>
        <c:lblOffset val="100"/>
        <c:tickLblSkip val="1"/>
        <c:noMultiLvlLbl val="0"/>
      </c:catAx>
      <c:valAx>
        <c:axId val="50048808"/>
        <c:scaling>
          <c:orientation val="minMax"/>
          <c:max val="2500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3"/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11"/>
  <sheetViews>
    <sheetView workbookViewId="0" zoomScale="75"/>
  </sheetViews>
  <pageMargins left="0.75" right="0.75" top="1" bottom="1" header="0.5" footer="0.5"/>
  <pageSetup horizontalDpi="600" verticalDpi="600" orientation="landscape" paperSize="8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75"/>
  </sheetViews>
  <pageMargins left="0.75" right="0.75" top="1" bottom="1" header="0.5" footer="0.5"/>
  <pageSetup horizontalDpi="600" verticalDpi="600" orientation="landscape" paperSize="8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75"/>
  </sheetViews>
  <pageMargins left="0.75" right="0.75" top="1" bottom="1" header="0.5" footer="0.5"/>
  <pageSetup horizontalDpi="600" verticalDpi="600" orientation="landscape" paperSize="8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8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9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20"/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21"/>
  <sheetViews>
    <sheetView workbookViewId="0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22"/>
  <sheetViews>
    <sheetView workbookViewId="0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24"/>
  <sheetViews>
    <sheetView workbookViewId="0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5"/>
  <sheetViews>
    <sheetView workbookViewId="0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0.3145</cdr:y>
    </cdr:from>
    <cdr:to>
      <cdr:x>0.882</cdr:x>
      <cdr:y>0.3685</cdr:y>
    </cdr:to>
    <cdr:sp>
      <cdr:nvSpPr>
        <cdr:cNvPr id="1" name="Rectangle 1"/>
        <cdr:cNvSpPr>
          <a:spLocks/>
        </cdr:cNvSpPr>
      </cdr:nvSpPr>
      <cdr:spPr>
        <a:xfrm>
          <a:off x="7000875" y="1857375"/>
          <a:ext cx="647700" cy="323850"/>
        </a:xfrm>
        <a:prstGeom prst="rect">
          <a:avLst/>
        </a:prstGeom>
        <a:solidFill>
          <a:srgbClr val="05401A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0.80675</cdr:x>
      <cdr:y>0.11075</cdr:y>
    </cdr:from>
    <cdr:to>
      <cdr:x>0.824</cdr:x>
      <cdr:y>0.14025</cdr:y>
    </cdr:to>
    <cdr:sp>
      <cdr:nvSpPr>
        <cdr:cNvPr id="2" name="Rectangle 2"/>
        <cdr:cNvSpPr>
          <a:spLocks/>
        </cdr:cNvSpPr>
      </cdr:nvSpPr>
      <cdr:spPr>
        <a:xfrm>
          <a:off x="6991350" y="647700"/>
          <a:ext cx="152400" cy="171450"/>
        </a:xfrm>
        <a:prstGeom prst="rect">
          <a:avLst/>
        </a:prstGeom>
        <a:solidFill>
          <a:srgbClr val="05401A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0.83125</cdr:x>
      <cdr:y>0.098</cdr:y>
    </cdr:from>
    <cdr:to>
      <cdr:x>1</cdr:x>
      <cdr:y>0.20425</cdr:y>
    </cdr:to>
    <cdr:sp>
      <cdr:nvSpPr>
        <cdr:cNvPr id="3" name="Text Box 3"/>
        <cdr:cNvSpPr txBox="1">
          <a:spLocks noChangeArrowheads="1"/>
        </cdr:cNvSpPr>
      </cdr:nvSpPr>
      <cdr:spPr>
        <a:xfrm>
          <a:off x="7210425" y="581025"/>
          <a:ext cx="14668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Standing volume at start of period</a:t>
          </a:r>
        </a:p>
      </cdr:txBody>
    </cdr:sp>
  </cdr:relSizeAnchor>
  <cdr:relSizeAnchor xmlns:cdr="http://schemas.openxmlformats.org/drawingml/2006/chartDrawing">
    <cdr:from>
      <cdr:x>0.80775</cdr:x>
      <cdr:y>0.22625</cdr:y>
    </cdr:from>
    <cdr:to>
      <cdr:x>0.82625</cdr:x>
      <cdr:y>0.254</cdr:y>
    </cdr:to>
    <cdr:sp>
      <cdr:nvSpPr>
        <cdr:cNvPr id="4" name="Rectangle 4"/>
        <cdr:cNvSpPr>
          <a:spLocks/>
        </cdr:cNvSpPr>
      </cdr:nvSpPr>
      <cdr:spPr>
        <a:xfrm>
          <a:off x="7000875" y="1333500"/>
          <a:ext cx="161925" cy="161925"/>
        </a:xfrm>
        <a:prstGeom prst="rect">
          <a:avLst/>
        </a:prstGeom>
        <a:solidFill>
          <a:srgbClr val="80B79E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0.833</cdr:x>
      <cdr:y>0.21925</cdr:y>
    </cdr:from>
    <cdr:to>
      <cdr:x>0.99525</cdr:x>
      <cdr:y>0.2995</cdr:y>
    </cdr:to>
    <cdr:sp>
      <cdr:nvSpPr>
        <cdr:cNvPr id="5" name="Text Box 5"/>
        <cdr:cNvSpPr txBox="1">
          <a:spLocks noChangeArrowheads="1"/>
        </cdr:cNvSpPr>
      </cdr:nvSpPr>
      <cdr:spPr>
        <a:xfrm>
          <a:off x="7219950" y="1295400"/>
          <a:ext cx="1409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net increment per period</a:t>
          </a:r>
        </a:p>
      </cdr:txBody>
    </cdr:sp>
  </cdr:relSizeAnchor>
  <cdr:relSizeAnchor xmlns:cdr="http://schemas.openxmlformats.org/drawingml/2006/chartDrawing">
    <cdr:from>
      <cdr:x>0.82175</cdr:x>
      <cdr:y>0.3415</cdr:y>
    </cdr:from>
    <cdr:to>
      <cdr:x>0.86825</cdr:x>
      <cdr:y>0.3415</cdr:y>
    </cdr:to>
    <cdr:sp>
      <cdr:nvSpPr>
        <cdr:cNvPr id="6" name="Line 18"/>
        <cdr:cNvSpPr>
          <a:spLocks/>
        </cdr:cNvSpPr>
      </cdr:nvSpPr>
      <cdr:spPr>
        <a:xfrm>
          <a:off x="7124700" y="2019300"/>
          <a:ext cx="40005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0.80625</cdr:x>
      <cdr:y>0.38625</cdr:y>
    </cdr:from>
    <cdr:to>
      <cdr:x>0.95475</cdr:x>
      <cdr:y>0.471</cdr:y>
    </cdr:to>
    <cdr:sp>
      <cdr:nvSpPr>
        <cdr:cNvPr id="7" name="Text Box 19"/>
        <cdr:cNvSpPr txBox="1">
          <a:spLocks noChangeArrowheads="1"/>
        </cdr:cNvSpPr>
      </cdr:nvSpPr>
      <cdr:spPr>
        <a:xfrm>
          <a:off x="6991350" y="2286000"/>
          <a:ext cx="12858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production per period</a:t>
          </a:r>
        </a:p>
      </cdr:txBody>
    </cdr:sp>
  </cdr:relSizeAnchor>
  <cdr:relSizeAnchor xmlns:cdr="http://schemas.openxmlformats.org/drawingml/2006/chartDrawing">
    <cdr:from>
      <cdr:x>0.83475</cdr:x>
      <cdr:y>0.3315</cdr:y>
    </cdr:from>
    <cdr:to>
      <cdr:x>0.848</cdr:x>
      <cdr:y>0.3515</cdr:y>
    </cdr:to>
    <cdr:sp>
      <cdr:nvSpPr>
        <cdr:cNvPr id="8" name="AutoShape 20"/>
        <cdr:cNvSpPr>
          <a:spLocks/>
        </cdr:cNvSpPr>
      </cdr:nvSpPr>
      <cdr:spPr>
        <a:xfrm>
          <a:off x="7239000" y="1962150"/>
          <a:ext cx="114300" cy="114300"/>
        </a:xfrm>
        <a:prstGeom prst="triangl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0.16375</cdr:y>
    </cdr:from>
    <cdr:to>
      <cdr:x>0.06825</cdr:x>
      <cdr:y>0.737</cdr:y>
    </cdr:to>
    <cdr:sp>
      <cdr:nvSpPr>
        <cdr:cNvPr id="9" name="Text Box 21"/>
        <cdr:cNvSpPr txBox="1">
          <a:spLocks noChangeArrowheads="1"/>
        </cdr:cNvSpPr>
      </cdr:nvSpPr>
      <cdr:spPr>
        <a:xfrm>
          <a:off x="0" y="971550"/>
          <a:ext cx="590550" cy="3400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volume in 000s of cubic metres overbark standing</a:t>
          </a:r>
        </a:p>
      </cdr:txBody>
    </cdr:sp>
  </cdr:relSizeAnchor>
  <cdr:relSizeAnchor xmlns:cdr="http://schemas.openxmlformats.org/drawingml/2006/chartDrawing">
    <cdr:from>
      <cdr:x>0.82</cdr:x>
      <cdr:y>0.67225</cdr:y>
    </cdr:from>
    <cdr:to>
      <cdr:x>0.9355</cdr:x>
      <cdr:y>0.8465</cdr:y>
    </cdr:to>
    <cdr:sp fLocksText="0">
      <cdr:nvSpPr>
        <cdr:cNvPr id="10" name="TextBox 1"/>
        <cdr:cNvSpPr txBox="1">
          <a:spLocks noChangeArrowheads="1"/>
        </cdr:cNvSpPr>
      </cdr:nvSpPr>
      <cdr:spPr>
        <a:xfrm>
          <a:off x="7115175" y="3981450"/>
          <a:ext cx="100012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0.12425</cdr:x>
      <cdr:y>0.9155</cdr:y>
    </cdr:from>
    <cdr:to>
      <cdr:x>0.4045</cdr:x>
      <cdr:y>1</cdr:y>
    </cdr:to>
    <cdr:sp>
      <cdr:nvSpPr>
        <cdr:cNvPr id="11" name="Text Box 19"/>
        <cdr:cNvSpPr txBox="1">
          <a:spLocks noChangeArrowheads="1"/>
        </cdr:cNvSpPr>
      </cdr:nvSpPr>
      <cdr:spPr>
        <a:xfrm>
          <a:off x="1076325" y="5429250"/>
          <a:ext cx="24288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FC/NRW Estate</a:t>
          </a:r>
        </a:p>
      </cdr:txBody>
    </cdr:sp>
  </cdr:relSizeAnchor>
  <cdr:relSizeAnchor xmlns:cdr="http://schemas.openxmlformats.org/drawingml/2006/chartDrawing">
    <cdr:from>
      <cdr:x>0.43525</cdr:x>
      <cdr:y>0.9155</cdr:y>
    </cdr:from>
    <cdr:to>
      <cdr:x>0.7135</cdr:x>
      <cdr:y>1</cdr:y>
    </cdr:to>
    <cdr:sp>
      <cdr:nvSpPr>
        <cdr:cNvPr id="12" name="Text Box 19"/>
        <cdr:cNvSpPr txBox="1">
          <a:spLocks noChangeArrowheads="1"/>
        </cdr:cNvSpPr>
      </cdr:nvSpPr>
      <cdr:spPr>
        <a:xfrm>
          <a:off x="3771900" y="5429250"/>
          <a:ext cx="24098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sector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0.3145</cdr:y>
    </cdr:from>
    <cdr:to>
      <cdr:x>0.879</cdr:x>
      <cdr:y>0.3685</cdr:y>
    </cdr:to>
    <cdr:sp>
      <cdr:nvSpPr>
        <cdr:cNvPr id="1" name="Rectangle 1"/>
        <cdr:cNvSpPr>
          <a:spLocks/>
        </cdr:cNvSpPr>
      </cdr:nvSpPr>
      <cdr:spPr>
        <a:xfrm>
          <a:off x="6962775" y="1857375"/>
          <a:ext cx="666750" cy="323850"/>
        </a:xfrm>
        <a:prstGeom prst="rect">
          <a:avLst/>
        </a:prstGeom>
        <a:solidFill>
          <a:srgbClr val="3B99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0.11075</cdr:y>
    </cdr:from>
    <cdr:to>
      <cdr:x>0.8195</cdr:x>
      <cdr:y>0.14025</cdr:y>
    </cdr:to>
    <cdr:sp>
      <cdr:nvSpPr>
        <cdr:cNvPr id="2" name="Rectangle 2"/>
        <cdr:cNvSpPr>
          <a:spLocks/>
        </cdr:cNvSpPr>
      </cdr:nvSpPr>
      <cdr:spPr>
        <a:xfrm>
          <a:off x="6953250" y="647700"/>
          <a:ext cx="152400" cy="171450"/>
        </a:xfrm>
        <a:prstGeom prst="rect">
          <a:avLst/>
        </a:prstGeom>
        <a:solidFill>
          <a:srgbClr val="3B99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0.098</cdr:y>
    </cdr:from>
    <cdr:to>
      <cdr:x>1</cdr:x>
      <cdr:y>0.20425</cdr:y>
    </cdr:to>
    <cdr:sp>
      <cdr:nvSpPr>
        <cdr:cNvPr id="3" name="Text Box 3"/>
        <cdr:cNvSpPr txBox="1">
          <a:spLocks noChangeArrowheads="1"/>
        </cdr:cNvSpPr>
      </cdr:nvSpPr>
      <cdr:spPr>
        <a:xfrm>
          <a:off x="7172325" y="581025"/>
          <a:ext cx="1495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Standing volume at start of period</a:t>
          </a:r>
        </a:p>
      </cdr:txBody>
    </cdr:sp>
  </cdr:relSizeAnchor>
  <cdr:relSizeAnchor xmlns:cdr="http://schemas.openxmlformats.org/drawingml/2006/chartDrawing">
    <cdr:from>
      <cdr:x>0.80275</cdr:x>
      <cdr:y>0.22625</cdr:y>
    </cdr:from>
    <cdr:to>
      <cdr:x>0.82175</cdr:x>
      <cdr:y>0.254</cdr:y>
    </cdr:to>
    <cdr:sp>
      <cdr:nvSpPr>
        <cdr:cNvPr id="4" name="Rectangle 4"/>
        <cdr:cNvSpPr>
          <a:spLocks/>
        </cdr:cNvSpPr>
      </cdr:nvSpPr>
      <cdr:spPr>
        <a:xfrm>
          <a:off x="6962775" y="1333500"/>
          <a:ext cx="161925" cy="161925"/>
        </a:xfrm>
        <a:prstGeom prst="rect">
          <a:avLst/>
        </a:prstGeom>
        <a:solidFill>
          <a:srgbClr val="B6D99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0.82875</cdr:x>
      <cdr:y>0.21925</cdr:y>
    </cdr:from>
    <cdr:to>
      <cdr:x>0.99525</cdr:x>
      <cdr:y>0.2995</cdr:y>
    </cdr:to>
    <cdr:sp>
      <cdr:nvSpPr>
        <cdr:cNvPr id="5" name="Text Box 5"/>
        <cdr:cNvSpPr txBox="1">
          <a:spLocks noChangeArrowheads="1"/>
        </cdr:cNvSpPr>
      </cdr:nvSpPr>
      <cdr:spPr>
        <a:xfrm>
          <a:off x="7181850" y="1295400"/>
          <a:ext cx="14478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net increment per period</a:t>
          </a:r>
        </a:p>
      </cdr:txBody>
    </cdr:sp>
  </cdr:relSizeAnchor>
  <cdr:relSizeAnchor xmlns:cdr="http://schemas.openxmlformats.org/drawingml/2006/chartDrawing">
    <cdr:from>
      <cdr:x>0.817</cdr:x>
      <cdr:y>0.3415</cdr:y>
    </cdr:from>
    <cdr:to>
      <cdr:x>0.86475</cdr:x>
      <cdr:y>0.3415</cdr:y>
    </cdr:to>
    <cdr:sp>
      <cdr:nvSpPr>
        <cdr:cNvPr id="6" name="Line 18"/>
        <cdr:cNvSpPr>
          <a:spLocks/>
        </cdr:cNvSpPr>
      </cdr:nvSpPr>
      <cdr:spPr>
        <a:xfrm>
          <a:off x="7086600" y="2019300"/>
          <a:ext cx="41910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0.8015</cdr:x>
      <cdr:y>0.38625</cdr:y>
    </cdr:from>
    <cdr:to>
      <cdr:x>0.9535</cdr:x>
      <cdr:y>0.471</cdr:y>
    </cdr:to>
    <cdr:sp>
      <cdr:nvSpPr>
        <cdr:cNvPr id="7" name="Text Box 19"/>
        <cdr:cNvSpPr txBox="1">
          <a:spLocks noChangeArrowheads="1"/>
        </cdr:cNvSpPr>
      </cdr:nvSpPr>
      <cdr:spPr>
        <a:xfrm>
          <a:off x="6953250" y="2286000"/>
          <a:ext cx="13144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production per period</a:t>
          </a:r>
        </a:p>
      </cdr:txBody>
    </cdr:sp>
  </cdr:relSizeAnchor>
  <cdr:relSizeAnchor xmlns:cdr="http://schemas.openxmlformats.org/drawingml/2006/chartDrawing">
    <cdr:from>
      <cdr:x>0.8305</cdr:x>
      <cdr:y>0.3315</cdr:y>
    </cdr:from>
    <cdr:to>
      <cdr:x>0.84425</cdr:x>
      <cdr:y>0.3515</cdr:y>
    </cdr:to>
    <cdr:sp>
      <cdr:nvSpPr>
        <cdr:cNvPr id="8" name="AutoShape 20"/>
        <cdr:cNvSpPr>
          <a:spLocks/>
        </cdr:cNvSpPr>
      </cdr:nvSpPr>
      <cdr:spPr>
        <a:xfrm>
          <a:off x="7200900" y="1962150"/>
          <a:ext cx="123825" cy="114300"/>
        </a:xfrm>
        <a:prstGeom prst="triangl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0.16375</cdr:y>
    </cdr:from>
    <cdr:to>
      <cdr:x>0.067</cdr:x>
      <cdr:y>0.737</cdr:y>
    </cdr:to>
    <cdr:sp>
      <cdr:nvSpPr>
        <cdr:cNvPr id="9" name="Text Box 21"/>
        <cdr:cNvSpPr txBox="1">
          <a:spLocks noChangeArrowheads="1"/>
        </cdr:cNvSpPr>
      </cdr:nvSpPr>
      <cdr:spPr>
        <a:xfrm>
          <a:off x="0" y="971550"/>
          <a:ext cx="581025" cy="3400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volume in 000s of cubic metres overbark standing</a:t>
          </a:r>
        </a:p>
      </cdr:txBody>
    </cdr:sp>
  </cdr:relSizeAnchor>
  <cdr:relSizeAnchor xmlns:cdr="http://schemas.openxmlformats.org/drawingml/2006/chartDrawing">
    <cdr:from>
      <cdr:x>0.81525</cdr:x>
      <cdr:y>0.67225</cdr:y>
    </cdr:from>
    <cdr:to>
      <cdr:x>0.93375</cdr:x>
      <cdr:y>0.8465</cdr:y>
    </cdr:to>
    <cdr:sp fLocksText="0">
      <cdr:nvSpPr>
        <cdr:cNvPr id="10" name="TextBox 1"/>
        <cdr:cNvSpPr txBox="1">
          <a:spLocks noChangeArrowheads="1"/>
        </cdr:cNvSpPr>
      </cdr:nvSpPr>
      <cdr:spPr>
        <a:xfrm>
          <a:off x="7067550" y="3981450"/>
          <a:ext cx="10287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0.1375</cdr:x>
      <cdr:y>0.9155</cdr:y>
    </cdr:from>
    <cdr:to>
      <cdr:x>0.40875</cdr:x>
      <cdr:y>1</cdr:y>
    </cdr:to>
    <cdr:sp>
      <cdr:nvSpPr>
        <cdr:cNvPr id="11" name="Text Box 19"/>
        <cdr:cNvSpPr txBox="1">
          <a:spLocks noChangeArrowheads="1"/>
        </cdr:cNvSpPr>
      </cdr:nvSpPr>
      <cdr:spPr>
        <a:xfrm>
          <a:off x="1190625" y="5429250"/>
          <a:ext cx="23526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FC Estate</a:t>
          </a:r>
        </a:p>
      </cdr:txBody>
    </cdr:sp>
  </cdr:relSizeAnchor>
  <cdr:relSizeAnchor xmlns:cdr="http://schemas.openxmlformats.org/drawingml/2006/chartDrawing">
    <cdr:from>
      <cdr:x>0.43525</cdr:x>
      <cdr:y>0.9155</cdr:y>
    </cdr:from>
    <cdr:to>
      <cdr:x>0.706</cdr:x>
      <cdr:y>1</cdr:y>
    </cdr:to>
    <cdr:sp>
      <cdr:nvSpPr>
        <cdr:cNvPr id="12" name="Text Box 19"/>
        <cdr:cNvSpPr txBox="1">
          <a:spLocks noChangeArrowheads="1"/>
        </cdr:cNvSpPr>
      </cdr:nvSpPr>
      <cdr:spPr>
        <a:xfrm>
          <a:off x="3771900" y="5429250"/>
          <a:ext cx="23526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sector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0.79725</cdr:x>
      <cdr:y>0.3145</cdr:y>
    </cdr:from>
    <cdr:to>
      <cdr:x>0.876</cdr:x>
      <cdr:y>0.3685</cdr:y>
    </cdr:to>
    <cdr:sp>
      <cdr:nvSpPr>
        <cdr:cNvPr id="1" name="Rectangle 1"/>
        <cdr:cNvSpPr>
          <a:spLocks/>
        </cdr:cNvSpPr>
      </cdr:nvSpPr>
      <cdr:spPr>
        <a:xfrm>
          <a:off x="6915150" y="1857375"/>
          <a:ext cx="685800" cy="323850"/>
        </a:xfrm>
        <a:prstGeom prst="rect">
          <a:avLst/>
        </a:prstGeom>
        <a:solidFill>
          <a:srgbClr val="1B4E8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0.79675</cdr:x>
      <cdr:y>0.11075</cdr:y>
    </cdr:from>
    <cdr:to>
      <cdr:x>0.81475</cdr:x>
      <cdr:y>0.14025</cdr:y>
    </cdr:to>
    <cdr:sp>
      <cdr:nvSpPr>
        <cdr:cNvPr id="2" name="Rectangle 2"/>
        <cdr:cNvSpPr>
          <a:spLocks/>
        </cdr:cNvSpPr>
      </cdr:nvSpPr>
      <cdr:spPr>
        <a:xfrm>
          <a:off x="6905625" y="647700"/>
          <a:ext cx="152400" cy="171450"/>
        </a:xfrm>
        <a:prstGeom prst="rect">
          <a:avLst/>
        </a:prstGeom>
        <a:solidFill>
          <a:srgbClr val="1B4E8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0.82275</cdr:x>
      <cdr:y>0.098</cdr:y>
    </cdr:from>
    <cdr:to>
      <cdr:x>1</cdr:x>
      <cdr:y>0.20425</cdr:y>
    </cdr:to>
    <cdr:sp>
      <cdr:nvSpPr>
        <cdr:cNvPr id="3" name="Text Box 3"/>
        <cdr:cNvSpPr txBox="1">
          <a:spLocks noChangeArrowheads="1"/>
        </cdr:cNvSpPr>
      </cdr:nvSpPr>
      <cdr:spPr>
        <a:xfrm>
          <a:off x="7134225" y="581025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Standing volume at start of period</a:t>
          </a:r>
        </a:p>
      </cdr:txBody>
    </cdr:sp>
  </cdr:relSizeAnchor>
  <cdr:relSizeAnchor xmlns:cdr="http://schemas.openxmlformats.org/drawingml/2006/chartDrawing">
    <cdr:from>
      <cdr:x>0.7975</cdr:x>
      <cdr:y>0.22625</cdr:y>
    </cdr:from>
    <cdr:to>
      <cdr:x>0.81725</cdr:x>
      <cdr:y>0.254</cdr:y>
    </cdr:to>
    <cdr:sp>
      <cdr:nvSpPr>
        <cdr:cNvPr id="4" name="Rectangle 4"/>
        <cdr:cNvSpPr>
          <a:spLocks/>
        </cdr:cNvSpPr>
      </cdr:nvSpPr>
      <cdr:spPr>
        <a:xfrm>
          <a:off x="6915150" y="1333500"/>
          <a:ext cx="171450" cy="161925"/>
        </a:xfrm>
        <a:prstGeom prst="rect">
          <a:avLst/>
        </a:prstGeom>
        <a:solidFill>
          <a:srgbClr val="8DA6C1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0.82425</cdr:x>
      <cdr:y>0.21925</cdr:y>
    </cdr:from>
    <cdr:to>
      <cdr:x>0.995</cdr:x>
      <cdr:y>0.2995</cdr:y>
    </cdr:to>
    <cdr:sp>
      <cdr:nvSpPr>
        <cdr:cNvPr id="5" name="Text Box 5"/>
        <cdr:cNvSpPr txBox="1">
          <a:spLocks noChangeArrowheads="1"/>
        </cdr:cNvSpPr>
      </cdr:nvSpPr>
      <cdr:spPr>
        <a:xfrm>
          <a:off x="7143750" y="1295400"/>
          <a:ext cx="14859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net increment per period</a:t>
          </a:r>
        </a:p>
      </cdr:txBody>
    </cdr:sp>
  </cdr:relSizeAnchor>
  <cdr:relSizeAnchor xmlns:cdr="http://schemas.openxmlformats.org/drawingml/2006/chartDrawing">
    <cdr:from>
      <cdr:x>0.81225</cdr:x>
      <cdr:y>0.3415</cdr:y>
    </cdr:from>
    <cdr:to>
      <cdr:x>0.86125</cdr:x>
      <cdr:y>0.3415</cdr:y>
    </cdr:to>
    <cdr:sp>
      <cdr:nvSpPr>
        <cdr:cNvPr id="6" name="Line 18"/>
        <cdr:cNvSpPr>
          <a:spLocks/>
        </cdr:cNvSpPr>
      </cdr:nvSpPr>
      <cdr:spPr>
        <a:xfrm>
          <a:off x="7038975" y="2019300"/>
          <a:ext cx="428625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0.79625</cdr:x>
      <cdr:y>0.38625</cdr:y>
    </cdr:from>
    <cdr:to>
      <cdr:x>0.95225</cdr:x>
      <cdr:y>0.471</cdr:y>
    </cdr:to>
    <cdr:sp>
      <cdr:nvSpPr>
        <cdr:cNvPr id="7" name="Text Box 19"/>
        <cdr:cNvSpPr txBox="1">
          <a:spLocks noChangeArrowheads="1"/>
        </cdr:cNvSpPr>
      </cdr:nvSpPr>
      <cdr:spPr>
        <a:xfrm>
          <a:off x="6905625" y="2286000"/>
          <a:ext cx="13525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production per period</a:t>
          </a:r>
        </a:p>
      </cdr:txBody>
    </cdr:sp>
  </cdr:relSizeAnchor>
  <cdr:relSizeAnchor xmlns:cdr="http://schemas.openxmlformats.org/drawingml/2006/chartDrawing">
    <cdr:from>
      <cdr:x>0.826</cdr:x>
      <cdr:y>0.3315</cdr:y>
    </cdr:from>
    <cdr:to>
      <cdr:x>0.84025</cdr:x>
      <cdr:y>0.3515</cdr:y>
    </cdr:to>
    <cdr:sp>
      <cdr:nvSpPr>
        <cdr:cNvPr id="8" name="AutoShape 20"/>
        <cdr:cNvSpPr>
          <a:spLocks/>
        </cdr:cNvSpPr>
      </cdr:nvSpPr>
      <cdr:spPr>
        <a:xfrm>
          <a:off x="7162800" y="1962150"/>
          <a:ext cx="123825" cy="114300"/>
        </a:xfrm>
        <a:prstGeom prst="triangl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0.16375</cdr:y>
    </cdr:from>
    <cdr:to>
      <cdr:x>0.07075</cdr:x>
      <cdr:y>0.737</cdr:y>
    </cdr:to>
    <cdr:sp>
      <cdr:nvSpPr>
        <cdr:cNvPr id="9" name="Text Box 21"/>
        <cdr:cNvSpPr txBox="1">
          <a:spLocks noChangeArrowheads="1"/>
        </cdr:cNvSpPr>
      </cdr:nvSpPr>
      <cdr:spPr>
        <a:xfrm>
          <a:off x="0" y="971550"/>
          <a:ext cx="609600" cy="3400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volume in 000s of cubic metres overbark standing</a:t>
          </a:r>
        </a:p>
      </cdr:txBody>
    </cdr:sp>
  </cdr:relSizeAnchor>
  <cdr:relSizeAnchor xmlns:cdr="http://schemas.openxmlformats.org/drawingml/2006/chartDrawing">
    <cdr:from>
      <cdr:x>0.8105</cdr:x>
      <cdr:y>0.67225</cdr:y>
    </cdr:from>
    <cdr:to>
      <cdr:x>0.932</cdr:x>
      <cdr:y>0.8465</cdr:y>
    </cdr:to>
    <cdr:sp fLocksText="0">
      <cdr:nvSpPr>
        <cdr:cNvPr id="10" name="TextBox 1"/>
        <cdr:cNvSpPr txBox="1">
          <a:spLocks noChangeArrowheads="1"/>
        </cdr:cNvSpPr>
      </cdr:nvSpPr>
      <cdr:spPr>
        <a:xfrm>
          <a:off x="7029450" y="3981450"/>
          <a:ext cx="105727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0.1465</cdr:x>
      <cdr:y>0.9155</cdr:y>
    </cdr:from>
    <cdr:to>
      <cdr:x>0.4015</cdr:x>
      <cdr:y>1</cdr:y>
    </cdr:to>
    <cdr:sp>
      <cdr:nvSpPr>
        <cdr:cNvPr id="11" name="Text Box 19"/>
        <cdr:cNvSpPr txBox="1">
          <a:spLocks noChangeArrowheads="1"/>
        </cdr:cNvSpPr>
      </cdr:nvSpPr>
      <cdr:spPr>
        <a:xfrm>
          <a:off x="1266825" y="5429250"/>
          <a:ext cx="2209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FC Estate</a:t>
          </a:r>
        </a:p>
      </cdr:txBody>
    </cdr:sp>
  </cdr:relSizeAnchor>
  <cdr:relSizeAnchor xmlns:cdr="http://schemas.openxmlformats.org/drawingml/2006/chartDrawing">
    <cdr:from>
      <cdr:x>0.4245</cdr:x>
      <cdr:y>0.9155</cdr:y>
    </cdr:from>
    <cdr:to>
      <cdr:x>0.69825</cdr:x>
      <cdr:y>1</cdr:y>
    </cdr:to>
    <cdr:sp>
      <cdr:nvSpPr>
        <cdr:cNvPr id="12" name="Text Box 19"/>
        <cdr:cNvSpPr txBox="1">
          <a:spLocks noChangeArrowheads="1"/>
        </cdr:cNvSpPr>
      </cdr:nvSpPr>
      <cdr:spPr>
        <a:xfrm>
          <a:off x="3676650" y="5429250"/>
          <a:ext cx="23717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sector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0.8025</cdr:x>
      <cdr:y>0.3145</cdr:y>
    </cdr:from>
    <cdr:to>
      <cdr:x>0.879</cdr:x>
      <cdr:y>0.3685</cdr:y>
    </cdr:to>
    <cdr:sp>
      <cdr:nvSpPr>
        <cdr:cNvPr id="1" name="Rectangle 1"/>
        <cdr:cNvSpPr>
          <a:spLocks/>
        </cdr:cNvSpPr>
      </cdr:nvSpPr>
      <cdr:spPr>
        <a:xfrm>
          <a:off x="6962775" y="1857375"/>
          <a:ext cx="666750" cy="323850"/>
        </a:xfrm>
        <a:prstGeom prst="rect">
          <a:avLst/>
        </a:prstGeom>
        <a:solidFill>
          <a:srgbClr val="E32E3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0.80175</cdr:x>
      <cdr:y>0.11075</cdr:y>
    </cdr:from>
    <cdr:to>
      <cdr:x>0.8195</cdr:x>
      <cdr:y>0.14025</cdr:y>
    </cdr:to>
    <cdr:sp>
      <cdr:nvSpPr>
        <cdr:cNvPr id="2" name="Rectangle 2"/>
        <cdr:cNvSpPr>
          <a:spLocks/>
        </cdr:cNvSpPr>
      </cdr:nvSpPr>
      <cdr:spPr>
        <a:xfrm>
          <a:off x="6953250" y="647700"/>
          <a:ext cx="152400" cy="171450"/>
        </a:xfrm>
        <a:prstGeom prst="rect">
          <a:avLst/>
        </a:prstGeom>
        <a:solidFill>
          <a:srgbClr val="E32E3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0.82725</cdr:x>
      <cdr:y>0.098</cdr:y>
    </cdr:from>
    <cdr:to>
      <cdr:x>1</cdr:x>
      <cdr:y>0.20425</cdr:y>
    </cdr:to>
    <cdr:sp>
      <cdr:nvSpPr>
        <cdr:cNvPr id="3" name="Text Box 3"/>
        <cdr:cNvSpPr txBox="1">
          <a:spLocks noChangeArrowheads="1"/>
        </cdr:cNvSpPr>
      </cdr:nvSpPr>
      <cdr:spPr>
        <a:xfrm>
          <a:off x="7172325" y="581025"/>
          <a:ext cx="14954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Standing volume at start of period</a:t>
          </a:r>
        </a:p>
      </cdr:txBody>
    </cdr:sp>
  </cdr:relSizeAnchor>
  <cdr:relSizeAnchor xmlns:cdr="http://schemas.openxmlformats.org/drawingml/2006/chartDrawing">
    <cdr:from>
      <cdr:x>0.80275</cdr:x>
      <cdr:y>0.22625</cdr:y>
    </cdr:from>
    <cdr:to>
      <cdr:x>0.82175</cdr:x>
      <cdr:y>0.254</cdr:y>
    </cdr:to>
    <cdr:sp>
      <cdr:nvSpPr>
        <cdr:cNvPr id="4" name="Rectangle 4"/>
        <cdr:cNvSpPr>
          <a:spLocks/>
        </cdr:cNvSpPr>
      </cdr:nvSpPr>
      <cdr:spPr>
        <a:xfrm>
          <a:off x="6962775" y="1333500"/>
          <a:ext cx="161925" cy="161925"/>
        </a:xfrm>
        <a:prstGeom prst="rect">
          <a:avLst/>
        </a:prstGeom>
        <a:solidFill>
          <a:srgbClr val="F19698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0.82875</cdr:x>
      <cdr:y>0.21925</cdr:y>
    </cdr:from>
    <cdr:to>
      <cdr:x>0.99525</cdr:x>
      <cdr:y>0.2995</cdr:y>
    </cdr:to>
    <cdr:sp>
      <cdr:nvSpPr>
        <cdr:cNvPr id="5" name="Text Box 5"/>
        <cdr:cNvSpPr txBox="1">
          <a:spLocks noChangeArrowheads="1"/>
        </cdr:cNvSpPr>
      </cdr:nvSpPr>
      <cdr:spPr>
        <a:xfrm>
          <a:off x="7181850" y="1295400"/>
          <a:ext cx="14478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net increment per period</a:t>
          </a:r>
        </a:p>
      </cdr:txBody>
    </cdr:sp>
  </cdr:relSizeAnchor>
  <cdr:relSizeAnchor xmlns:cdr="http://schemas.openxmlformats.org/drawingml/2006/chartDrawing">
    <cdr:from>
      <cdr:x>0.817</cdr:x>
      <cdr:y>0.3415</cdr:y>
    </cdr:from>
    <cdr:to>
      <cdr:x>0.86475</cdr:x>
      <cdr:y>0.3415</cdr:y>
    </cdr:to>
    <cdr:sp>
      <cdr:nvSpPr>
        <cdr:cNvPr id="6" name="Line 18"/>
        <cdr:cNvSpPr>
          <a:spLocks/>
        </cdr:cNvSpPr>
      </cdr:nvSpPr>
      <cdr:spPr>
        <a:xfrm>
          <a:off x="7086600" y="2019300"/>
          <a:ext cx="41910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0.8015</cdr:x>
      <cdr:y>0.38625</cdr:y>
    </cdr:from>
    <cdr:to>
      <cdr:x>0.9535</cdr:x>
      <cdr:y>0.471</cdr:y>
    </cdr:to>
    <cdr:sp>
      <cdr:nvSpPr>
        <cdr:cNvPr id="7" name="Text Box 19"/>
        <cdr:cNvSpPr txBox="1">
          <a:spLocks noChangeArrowheads="1"/>
        </cdr:cNvSpPr>
      </cdr:nvSpPr>
      <cdr:spPr>
        <a:xfrm>
          <a:off x="6953250" y="2286000"/>
          <a:ext cx="13144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production per period</a:t>
          </a:r>
        </a:p>
      </cdr:txBody>
    </cdr:sp>
  </cdr:relSizeAnchor>
  <cdr:relSizeAnchor xmlns:cdr="http://schemas.openxmlformats.org/drawingml/2006/chartDrawing">
    <cdr:from>
      <cdr:x>0.8305</cdr:x>
      <cdr:y>0.3315</cdr:y>
    </cdr:from>
    <cdr:to>
      <cdr:x>0.84425</cdr:x>
      <cdr:y>0.3515</cdr:y>
    </cdr:to>
    <cdr:sp>
      <cdr:nvSpPr>
        <cdr:cNvPr id="8" name="AutoShape 20"/>
        <cdr:cNvSpPr>
          <a:spLocks/>
        </cdr:cNvSpPr>
      </cdr:nvSpPr>
      <cdr:spPr>
        <a:xfrm>
          <a:off x="7200900" y="1962150"/>
          <a:ext cx="123825" cy="114300"/>
        </a:xfrm>
        <a:prstGeom prst="triangl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0.16375</cdr:y>
    </cdr:from>
    <cdr:to>
      <cdr:x>0.067</cdr:x>
      <cdr:y>0.737</cdr:y>
    </cdr:to>
    <cdr:sp>
      <cdr:nvSpPr>
        <cdr:cNvPr id="9" name="Text Box 21"/>
        <cdr:cNvSpPr txBox="1">
          <a:spLocks noChangeArrowheads="1"/>
        </cdr:cNvSpPr>
      </cdr:nvSpPr>
      <cdr:spPr>
        <a:xfrm>
          <a:off x="0" y="971550"/>
          <a:ext cx="581025" cy="3400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volume in 000s of cubic metres overbark standing</a:t>
          </a:r>
        </a:p>
      </cdr:txBody>
    </cdr:sp>
  </cdr:relSizeAnchor>
  <cdr:relSizeAnchor xmlns:cdr="http://schemas.openxmlformats.org/drawingml/2006/chartDrawing">
    <cdr:from>
      <cdr:x>0.81525</cdr:x>
      <cdr:y>0.67225</cdr:y>
    </cdr:from>
    <cdr:to>
      <cdr:x>0.93375</cdr:x>
      <cdr:y>0.8465</cdr:y>
    </cdr:to>
    <cdr:sp fLocksText="0">
      <cdr:nvSpPr>
        <cdr:cNvPr id="10" name="TextBox 1"/>
        <cdr:cNvSpPr txBox="1">
          <a:spLocks noChangeArrowheads="1"/>
        </cdr:cNvSpPr>
      </cdr:nvSpPr>
      <cdr:spPr>
        <a:xfrm>
          <a:off x="7067550" y="3981450"/>
          <a:ext cx="1028700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0.9155</cdr:y>
    </cdr:from>
    <cdr:to>
      <cdr:x>0.402</cdr:x>
      <cdr:y>1</cdr:y>
    </cdr:to>
    <cdr:sp>
      <cdr:nvSpPr>
        <cdr:cNvPr id="11" name="Text Box 19"/>
        <cdr:cNvSpPr txBox="1">
          <a:spLocks noChangeArrowheads="1"/>
        </cdr:cNvSpPr>
      </cdr:nvSpPr>
      <cdr:spPr>
        <a:xfrm>
          <a:off x="1228725" y="5429250"/>
          <a:ext cx="22574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NRW Estate</a:t>
          </a:r>
        </a:p>
      </cdr:txBody>
    </cdr:sp>
  </cdr:relSizeAnchor>
  <cdr:relSizeAnchor xmlns:cdr="http://schemas.openxmlformats.org/drawingml/2006/chartDrawing">
    <cdr:from>
      <cdr:x>0.42475</cdr:x>
      <cdr:y>0.9155</cdr:y>
    </cdr:from>
    <cdr:to>
      <cdr:x>0.706</cdr:x>
      <cdr:y>1</cdr:y>
    </cdr:to>
    <cdr:sp>
      <cdr:nvSpPr>
        <cdr:cNvPr id="12" name="Text Box 19"/>
        <cdr:cNvSpPr txBox="1">
          <a:spLocks noChangeArrowheads="1"/>
        </cdr:cNvSpPr>
      </cdr:nvSpPr>
      <cdr:spPr>
        <a:xfrm>
          <a:off x="3676650" y="5429250"/>
          <a:ext cx="24384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Private sector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0.24025</cdr:y>
    </cdr:from>
    <cdr:to>
      <cdr:x>0.08375</cdr:x>
      <cdr:y>0.655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0" y="2124075"/>
          <a:ext cx="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Volume (thinning &amp; felling)
</a:t>
          </a: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(thousands of cubic metres overbark standing)</a:t>
          </a:r>
        </a:p>
      </cdr:txBody>
    </cdr:sp>
  </cdr:relSizeAnchor>
  <cdr:relSizeAnchor xmlns:cdr="http://schemas.openxmlformats.org/drawingml/2006/chartDrawing">
    <cdr:from>
      <cdr:x>0</cdr:x>
      <cdr:y>0.15075</cdr:y>
    </cdr:from>
    <cdr:to>
      <cdr:x>0.05625</cdr:x>
      <cdr:y>0.84825</cdr:y>
    </cdr:to>
    <cdr:sp>
      <cdr:nvSpPr>
        <cdr:cNvPr id="2" name="Text Box 1"/>
        <cdr:cNvSpPr txBox="1">
          <a:spLocks noChangeArrowheads="1"/>
        </cdr:cNvSpPr>
      </cdr:nvSpPr>
      <cdr:spPr>
        <a:xfrm>
          <a:off x="0" y="1333500"/>
          <a:ext cx="771525" cy="6172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Average annual production per period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(000s of cubic metres overbark standing)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25525" cy="8848725"/>
    <xdr:graphicFrame>
      <xdr:nvGraphicFramePr>
        <xdr:cNvPr id="1" name="Shape 1025"/>
        <xdr:cNvGraphicFramePr/>
      </xdr:nvGraphicFramePr>
      <xdr:xfrm>
        <a:off x="0" y="0"/>
        <a:ext cx="1372552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0.11775</cdr:x>
      <cdr:y>0.9285</cdr:y>
    </cdr:from>
    <cdr:to>
      <cdr:x>0.281</cdr:x>
      <cdr:y>0.99625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95375" y="5305425"/>
          <a:ext cx="1514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</a:t>
          </a:r>
        </a:p>
      </cdr:txBody>
    </cdr:sp>
  </cdr:relSizeAnchor>
  <cdr:relSizeAnchor xmlns:cdr="http://schemas.openxmlformats.org/drawingml/2006/chartDrawing">
    <cdr:from>
      <cdr:x>0.30375</cdr:x>
      <cdr:y>0.9285</cdr:y>
    </cdr:from>
    <cdr:to>
      <cdr:x>0.468</cdr:x>
      <cdr:y>0.99625</cdr:y>
    </cdr:to>
    <cdr:sp>
      <cdr:nvSpPr>
        <cdr:cNvPr id="2" name="Text Box 2"/>
        <cdr:cNvSpPr txBox="1">
          <a:spLocks noChangeArrowheads="1"/>
        </cdr:cNvSpPr>
      </cdr:nvSpPr>
      <cdr:spPr>
        <a:xfrm>
          <a:off x="2819400" y="5305425"/>
          <a:ext cx="15240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</a:t>
          </a:r>
        </a:p>
      </cdr:txBody>
    </cdr:sp>
  </cdr:relSizeAnchor>
  <cdr:relSizeAnchor xmlns:cdr="http://schemas.openxmlformats.org/drawingml/2006/chartDrawing">
    <cdr:from>
      <cdr:x>0.4875</cdr:x>
      <cdr:y>0.927</cdr:y>
    </cdr:from>
    <cdr:to>
      <cdr:x>0.64825</cdr:x>
      <cdr:y>0.995</cdr:y>
    </cdr:to>
    <cdr:sp>
      <cdr:nvSpPr>
        <cdr:cNvPr id="3" name="Text Box 3"/>
        <cdr:cNvSpPr txBox="1">
          <a:spLocks noChangeArrowheads="1"/>
        </cdr:cNvSpPr>
      </cdr:nvSpPr>
      <cdr:spPr>
        <a:xfrm>
          <a:off x="4533900" y="5295900"/>
          <a:ext cx="14954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</a:t>
          </a:r>
        </a:p>
      </cdr:txBody>
    </cdr:sp>
  </cdr:relSizeAnchor>
  <cdr:relSizeAnchor xmlns:cdr="http://schemas.openxmlformats.org/drawingml/2006/chartDrawing">
    <cdr:from>
      <cdr:x>0.671</cdr:x>
      <cdr:y>0.9285</cdr:y>
    </cdr:from>
    <cdr:to>
      <cdr:x>0.831</cdr:x>
      <cdr:y>0.998</cdr:y>
    </cdr:to>
    <cdr:sp>
      <cdr:nvSpPr>
        <cdr:cNvPr id="4" name="Text Box 4"/>
        <cdr:cNvSpPr txBox="1">
          <a:spLocks noChangeArrowheads="1"/>
        </cdr:cNvSpPr>
      </cdr:nvSpPr>
      <cdr:spPr>
        <a:xfrm>
          <a:off x="6238875" y="5305425"/>
          <a:ext cx="14859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</a:t>
          </a:r>
        </a:p>
      </cdr:txBody>
    </cdr:sp>
  </cdr:relSizeAnchor>
  <cdr:relSizeAnchor xmlns:cdr="http://schemas.openxmlformats.org/drawingml/2006/chartDrawing">
    <cdr:from>
      <cdr:x>0.66825</cdr:x>
      <cdr:y>0.9285</cdr:y>
    </cdr:from>
    <cdr:to>
      <cdr:x>0.829</cdr:x>
      <cdr:y>0.9955</cdr:y>
    </cdr:to>
    <cdr:sp>
      <cdr:nvSpPr>
        <cdr:cNvPr id="5" name="Text Box 4"/>
        <cdr:cNvSpPr txBox="1">
          <a:spLocks noChangeArrowheads="1"/>
        </cdr:cNvSpPr>
      </cdr:nvSpPr>
      <cdr:spPr>
        <a:xfrm>
          <a:off x="6210300" y="53054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0.106</cdr:y>
    </cdr:from>
    <cdr:to>
      <cdr:x>0.8545</cdr:x>
      <cdr:y>0.1295</cdr:y>
    </cdr:to>
    <cdr:sp>
      <cdr:nvSpPr>
        <cdr:cNvPr id="6" name="Rectangle 6"/>
        <cdr:cNvSpPr>
          <a:spLocks/>
        </cdr:cNvSpPr>
      </cdr:nvSpPr>
      <cdr:spPr>
        <a:xfrm>
          <a:off x="7791450" y="600075"/>
          <a:ext cx="152400" cy="133350"/>
        </a:xfrm>
        <a:prstGeom prst="rect">
          <a:avLst/>
        </a:prstGeom>
        <a:solidFill>
          <a:srgbClr val="074F28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0.10075</cdr:y>
    </cdr:from>
    <cdr:to>
      <cdr:x>0.981</cdr:x>
      <cdr:y>0.1595</cdr:y>
    </cdr:to>
    <cdr:sp>
      <cdr:nvSpPr>
        <cdr:cNvPr id="7" name="Text Box 7"/>
        <cdr:cNvSpPr txBox="1">
          <a:spLocks noChangeArrowheads="1"/>
        </cdr:cNvSpPr>
      </cdr:nvSpPr>
      <cdr:spPr>
        <a:xfrm>
          <a:off x="8020050" y="571500"/>
          <a:ext cx="11049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 FC/NRW</a:t>
          </a:r>
        </a:p>
      </cdr:txBody>
    </cdr:sp>
  </cdr:relSizeAnchor>
  <cdr:relSizeAnchor xmlns:cdr="http://schemas.openxmlformats.org/drawingml/2006/chartDrawing">
    <cdr:from>
      <cdr:x>0.838</cdr:x>
      <cdr:y>0.165</cdr:y>
    </cdr:from>
    <cdr:to>
      <cdr:x>0.8545</cdr:x>
      <cdr:y>0.18675</cdr:y>
    </cdr:to>
    <cdr:sp>
      <cdr:nvSpPr>
        <cdr:cNvPr id="8" name="Rectangle 8"/>
        <cdr:cNvSpPr>
          <a:spLocks/>
        </cdr:cNvSpPr>
      </cdr:nvSpPr>
      <cdr:spPr>
        <a:xfrm>
          <a:off x="7791450" y="942975"/>
          <a:ext cx="152400" cy="123825"/>
        </a:xfrm>
        <a:prstGeom prst="rect">
          <a:avLst/>
        </a:prstGeom>
        <a:solidFill>
          <a:srgbClr val="80B79E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0.16025</cdr:y>
    </cdr:from>
    <cdr:to>
      <cdr:x>0.981</cdr:x>
      <cdr:y>0.188</cdr:y>
    </cdr:to>
    <cdr:sp>
      <cdr:nvSpPr>
        <cdr:cNvPr id="9" name="Text Box 9"/>
        <cdr:cNvSpPr txBox="1">
          <a:spLocks noChangeArrowheads="1"/>
        </cdr:cNvSpPr>
      </cdr:nvSpPr>
      <cdr:spPr>
        <a:xfrm>
          <a:off x="8020050" y="91440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 PS</a:t>
          </a:r>
        </a:p>
      </cdr:txBody>
    </cdr:sp>
  </cdr:relSizeAnchor>
  <cdr:relSizeAnchor xmlns:cdr="http://schemas.openxmlformats.org/drawingml/2006/chartDrawing">
    <cdr:from>
      <cdr:x>0.838</cdr:x>
      <cdr:y>0.19775</cdr:y>
    </cdr:from>
    <cdr:to>
      <cdr:x>0.8545</cdr:x>
      <cdr:y>0.21875</cdr:y>
    </cdr:to>
    <cdr:sp>
      <cdr:nvSpPr>
        <cdr:cNvPr id="10" name="Rectangle 10"/>
        <cdr:cNvSpPr>
          <a:spLocks/>
        </cdr:cNvSpPr>
      </cdr:nvSpPr>
      <cdr:spPr>
        <a:xfrm>
          <a:off x="7791450" y="1123950"/>
          <a:ext cx="152400" cy="123825"/>
        </a:xfrm>
        <a:prstGeom prst="rect">
          <a:avLst/>
        </a:prstGeom>
        <a:solidFill>
          <a:srgbClr val="3B99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0.193</cdr:y>
    </cdr:from>
    <cdr:to>
      <cdr:x>0.981</cdr:x>
      <cdr:y>0.22075</cdr:y>
    </cdr:to>
    <cdr:sp>
      <cdr:nvSpPr>
        <cdr:cNvPr id="11" name="Text Box 11"/>
        <cdr:cNvSpPr txBox="1">
          <a:spLocks noChangeArrowheads="1"/>
        </cdr:cNvSpPr>
      </cdr:nvSpPr>
      <cdr:spPr>
        <a:xfrm>
          <a:off x="8020050" y="109537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 FC</a:t>
          </a:r>
        </a:p>
      </cdr:txBody>
    </cdr:sp>
  </cdr:relSizeAnchor>
  <cdr:relSizeAnchor xmlns:cdr="http://schemas.openxmlformats.org/drawingml/2006/chartDrawing">
    <cdr:from>
      <cdr:x>0.838</cdr:x>
      <cdr:y>0.2305</cdr:y>
    </cdr:from>
    <cdr:to>
      <cdr:x>0.8545</cdr:x>
      <cdr:y>0.2515</cdr:y>
    </cdr:to>
    <cdr:sp>
      <cdr:nvSpPr>
        <cdr:cNvPr id="12" name="Rectangle 12"/>
        <cdr:cNvSpPr>
          <a:spLocks/>
        </cdr:cNvSpPr>
      </cdr:nvSpPr>
      <cdr:spPr>
        <a:xfrm>
          <a:off x="7791450" y="1314450"/>
          <a:ext cx="152400" cy="123825"/>
        </a:xfrm>
        <a:prstGeom prst="rect">
          <a:avLst/>
        </a:prstGeom>
        <a:solidFill>
          <a:srgbClr val="B6D99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0.22625</cdr:y>
    </cdr:from>
    <cdr:to>
      <cdr:x>0.981</cdr:x>
      <cdr:y>0.2535</cdr:y>
    </cdr:to>
    <cdr:sp>
      <cdr:nvSpPr>
        <cdr:cNvPr id="13" name="Text Box 13"/>
        <cdr:cNvSpPr txBox="1">
          <a:spLocks noChangeArrowheads="1"/>
        </cdr:cNvSpPr>
      </cdr:nvSpPr>
      <cdr:spPr>
        <a:xfrm>
          <a:off x="8020050" y="1285875"/>
          <a:ext cx="1104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 PS</a:t>
          </a:r>
        </a:p>
      </cdr:txBody>
    </cdr:sp>
  </cdr:relSizeAnchor>
  <cdr:relSizeAnchor xmlns:cdr="http://schemas.openxmlformats.org/drawingml/2006/chartDrawing">
    <cdr:from>
      <cdr:x>0.838</cdr:x>
      <cdr:y>0.264</cdr:y>
    </cdr:from>
    <cdr:to>
      <cdr:x>0.8545</cdr:x>
      <cdr:y>0.28475</cdr:y>
    </cdr:to>
    <cdr:sp>
      <cdr:nvSpPr>
        <cdr:cNvPr id="14" name="Rectangle 14"/>
        <cdr:cNvSpPr>
          <a:spLocks/>
        </cdr:cNvSpPr>
      </cdr:nvSpPr>
      <cdr:spPr>
        <a:xfrm>
          <a:off x="7791450" y="1504950"/>
          <a:ext cx="152400" cy="114300"/>
        </a:xfrm>
        <a:prstGeom prst="rect">
          <a:avLst/>
        </a:prstGeom>
        <a:solidFill>
          <a:srgbClr val="1B4E8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0.2585</cdr:y>
    </cdr:from>
    <cdr:to>
      <cdr:x>0.981</cdr:x>
      <cdr:y>0.28625</cdr:y>
    </cdr:to>
    <cdr:sp>
      <cdr:nvSpPr>
        <cdr:cNvPr id="15" name="Text Box 15"/>
        <cdr:cNvSpPr txBox="1">
          <a:spLocks noChangeArrowheads="1"/>
        </cdr:cNvSpPr>
      </cdr:nvSpPr>
      <cdr:spPr>
        <a:xfrm>
          <a:off x="8020050" y="147637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 FC</a:t>
          </a:r>
        </a:p>
      </cdr:txBody>
    </cdr:sp>
  </cdr:relSizeAnchor>
  <cdr:relSizeAnchor xmlns:cdr="http://schemas.openxmlformats.org/drawingml/2006/chartDrawing">
    <cdr:from>
      <cdr:x>0.838</cdr:x>
      <cdr:y>0.29675</cdr:y>
    </cdr:from>
    <cdr:to>
      <cdr:x>0.8545</cdr:x>
      <cdr:y>0.3175</cdr:y>
    </cdr:to>
    <cdr:sp>
      <cdr:nvSpPr>
        <cdr:cNvPr id="16" name="Rectangle 16"/>
        <cdr:cNvSpPr>
          <a:spLocks/>
        </cdr:cNvSpPr>
      </cdr:nvSpPr>
      <cdr:spPr>
        <a:xfrm>
          <a:off x="7791450" y="1695450"/>
          <a:ext cx="152400" cy="114300"/>
        </a:xfrm>
        <a:prstGeom prst="rect">
          <a:avLst/>
        </a:prstGeom>
        <a:solidFill>
          <a:srgbClr val="8DA6C1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0.29175</cdr:y>
    </cdr:from>
    <cdr:to>
      <cdr:x>0.981</cdr:x>
      <cdr:y>0.31975</cdr:y>
    </cdr:to>
    <cdr:sp>
      <cdr:nvSpPr>
        <cdr:cNvPr id="17" name="Text Box 17"/>
        <cdr:cNvSpPr txBox="1">
          <a:spLocks noChangeArrowheads="1"/>
        </cdr:cNvSpPr>
      </cdr:nvSpPr>
      <cdr:spPr>
        <a:xfrm>
          <a:off x="8020050" y="166687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 PS</a:t>
          </a:r>
        </a:p>
      </cdr:txBody>
    </cdr:sp>
  </cdr:relSizeAnchor>
  <cdr:relSizeAnchor xmlns:cdr="http://schemas.openxmlformats.org/drawingml/2006/chartDrawing">
    <cdr:from>
      <cdr:x>0.838</cdr:x>
      <cdr:y>0.33025</cdr:y>
    </cdr:from>
    <cdr:to>
      <cdr:x>0.8545</cdr:x>
      <cdr:y>0.35175</cdr:y>
    </cdr:to>
    <cdr:sp>
      <cdr:nvSpPr>
        <cdr:cNvPr id="18" name="Rectangle 18"/>
        <cdr:cNvSpPr>
          <a:spLocks/>
        </cdr:cNvSpPr>
      </cdr:nvSpPr>
      <cdr:spPr>
        <a:xfrm>
          <a:off x="7791450" y="1885950"/>
          <a:ext cx="152400" cy="123825"/>
        </a:xfrm>
        <a:prstGeom prst="rect">
          <a:avLst/>
        </a:prstGeom>
        <a:solidFill>
          <a:srgbClr val="E32E3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0.324</cdr:y>
    </cdr:from>
    <cdr:to>
      <cdr:x>0.981</cdr:x>
      <cdr:y>0.3525</cdr:y>
    </cdr:to>
    <cdr:sp>
      <cdr:nvSpPr>
        <cdr:cNvPr id="19" name="Text Box 19"/>
        <cdr:cNvSpPr txBox="1">
          <a:spLocks noChangeArrowheads="1"/>
        </cdr:cNvSpPr>
      </cdr:nvSpPr>
      <cdr:spPr>
        <a:xfrm>
          <a:off x="8020050" y="184785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 NRW</a:t>
          </a:r>
        </a:p>
      </cdr:txBody>
    </cdr:sp>
  </cdr:relSizeAnchor>
  <cdr:relSizeAnchor xmlns:cdr="http://schemas.openxmlformats.org/drawingml/2006/chartDrawing">
    <cdr:from>
      <cdr:x>0.838</cdr:x>
      <cdr:y>0.3635</cdr:y>
    </cdr:from>
    <cdr:to>
      <cdr:x>0.8545</cdr:x>
      <cdr:y>0.38375</cdr:y>
    </cdr:to>
    <cdr:sp>
      <cdr:nvSpPr>
        <cdr:cNvPr id="20" name="Rectangle 20"/>
        <cdr:cNvSpPr>
          <a:spLocks/>
        </cdr:cNvSpPr>
      </cdr:nvSpPr>
      <cdr:spPr>
        <a:xfrm>
          <a:off x="7791450" y="2076450"/>
          <a:ext cx="152400" cy="114300"/>
        </a:xfrm>
        <a:prstGeom prst="rect">
          <a:avLst/>
        </a:prstGeom>
        <a:solidFill>
          <a:srgbClr val="F19698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0.35725</cdr:y>
    </cdr:from>
    <cdr:to>
      <cdr:x>0.981</cdr:x>
      <cdr:y>0.3845</cdr:y>
    </cdr:to>
    <cdr:sp>
      <cdr:nvSpPr>
        <cdr:cNvPr id="21" name="Text Box 21"/>
        <cdr:cNvSpPr txBox="1">
          <a:spLocks noChangeArrowheads="1"/>
        </cdr:cNvSpPr>
      </cdr:nvSpPr>
      <cdr:spPr>
        <a:xfrm>
          <a:off x="8020050" y="2038350"/>
          <a:ext cx="1104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 PS</a:t>
          </a:r>
        </a:p>
      </cdr:txBody>
    </cdr:sp>
  </cdr:relSizeAnchor>
  <cdr:relSizeAnchor xmlns:cdr="http://schemas.openxmlformats.org/drawingml/2006/chartDrawing">
    <cdr:from>
      <cdr:x>0.001</cdr:x>
      <cdr:y>0.07625</cdr:y>
    </cdr:from>
    <cdr:to>
      <cdr:x>0.059</cdr:x>
      <cdr:y>0.80375</cdr:y>
    </cdr:to>
    <cdr:sp>
      <cdr:nvSpPr>
        <cdr:cNvPr id="22" name="Text Box 1"/>
        <cdr:cNvSpPr txBox="1">
          <a:spLocks noChangeArrowheads="1"/>
        </cdr:cNvSpPr>
      </cdr:nvSpPr>
      <cdr:spPr>
        <a:xfrm>
          <a:off x="0" y="428625"/>
          <a:ext cx="542925" cy="416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Average annual production per period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(000s of cubic metres overbark standing)</a:t>
          </a:r>
        </a:p>
      </cdr:txBody>
    </cdr:sp>
  </cdr:relSizeAnchor>
  <cdr:relSizeAnchor xmlns:cdr="http://schemas.openxmlformats.org/drawingml/2006/chartDrawing">
    <cdr:from>
      <cdr:x>0.50025</cdr:x>
      <cdr:y>0.5</cdr:y>
    </cdr:from>
    <cdr:to>
      <cdr:x>0.508</cdr:x>
      <cdr:y>0.53225</cdr:y>
    </cdr:to>
    <cdr:sp>
      <cdr:nvSpPr>
        <cdr:cNvPr id="23" name="Text Box 27"/>
        <cdr:cNvSpPr txBox="1">
          <a:spLocks noChangeArrowheads="1"/>
        </cdr:cNvSpPr>
      </cdr:nvSpPr>
      <cdr:spPr>
        <a:xfrm>
          <a:off x="4648200" y="2857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0.12975</cdr:x>
      <cdr:y>0.24025</cdr:y>
    </cdr:from>
    <cdr:to>
      <cdr:x>0.088</cdr:x>
      <cdr:y>0.6565</cdr:y>
    </cdr:to>
    <cdr:sp>
      <cdr:nvSpPr>
        <cdr:cNvPr id="1" name="Text Box 1"/>
        <cdr:cNvSpPr txBox="1">
          <a:spLocks noChangeArrowheads="1"/>
        </cdr:cNvSpPr>
      </cdr:nvSpPr>
      <cdr:spPr>
        <a:xfrm>
          <a:off x="1771650" y="2124075"/>
          <a:ext cx="0" cy="3686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Volume (thinning &amp; felling)
</a:t>
          </a: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(thousands of cubic metres overbark standing)</a:t>
          </a:r>
        </a:p>
      </cdr:txBody>
    </cdr:sp>
  </cdr:relSizeAnchor>
  <cdr:relSizeAnchor xmlns:cdr="http://schemas.openxmlformats.org/drawingml/2006/chartDrawing">
    <cdr:from>
      <cdr:x>0</cdr:x>
      <cdr:y>0.15075</cdr:y>
    </cdr:from>
    <cdr:to>
      <cdr:x>0.05825</cdr:x>
      <cdr:y>0.84925</cdr:y>
    </cdr:to>
    <cdr:sp>
      <cdr:nvSpPr>
        <cdr:cNvPr id="2" name="Text Box 1"/>
        <cdr:cNvSpPr txBox="1">
          <a:spLocks noChangeArrowheads="1"/>
        </cdr:cNvSpPr>
      </cdr:nvSpPr>
      <cdr:spPr>
        <a:xfrm>
          <a:off x="0" y="1333500"/>
          <a:ext cx="800100" cy="6181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Average annual production per period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(000s of cubic metres overbark standing)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25525" cy="8848725"/>
    <xdr:graphicFrame>
      <xdr:nvGraphicFramePr>
        <xdr:cNvPr id="1" name="Shape 1025"/>
        <xdr:cNvGraphicFramePr/>
      </xdr:nvGraphicFramePr>
      <xdr:xfrm>
        <a:off x="0" y="0"/>
        <a:ext cx="1372552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0.1255</cdr:x>
      <cdr:y>0.24025</cdr:y>
    </cdr:from>
    <cdr:to>
      <cdr:x>0.08375</cdr:x>
      <cdr:y>0.655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0" y="2124075"/>
          <a:ext cx="0" cy="3667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Volume (thinning &amp; felling)
</a:t>
          </a: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(thousands of cubic metres overbark standing)</a:t>
          </a:r>
        </a:p>
      </cdr:txBody>
    </cdr:sp>
  </cdr:relSizeAnchor>
  <cdr:relSizeAnchor xmlns:cdr="http://schemas.openxmlformats.org/drawingml/2006/chartDrawing">
    <cdr:from>
      <cdr:x>0</cdr:x>
      <cdr:y>0.15075</cdr:y>
    </cdr:from>
    <cdr:to>
      <cdr:x>0.05625</cdr:x>
      <cdr:y>0.84825</cdr:y>
    </cdr:to>
    <cdr:sp>
      <cdr:nvSpPr>
        <cdr:cNvPr id="2" name="Text Box 1"/>
        <cdr:cNvSpPr txBox="1">
          <a:spLocks noChangeArrowheads="1"/>
        </cdr:cNvSpPr>
      </cdr:nvSpPr>
      <cdr:spPr>
        <a:xfrm>
          <a:off x="0" y="1333500"/>
          <a:ext cx="771525" cy="6172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Average annual production per period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(000s of cubic metres overbark standing)</a:t>
          </a:r>
        </a:p>
      </cdr:txBody>
    </cdr:sp>
  </cdr:relSizeAnchor>
  <cdr:relSizeAnchor xmlns:cdr="http://schemas.openxmlformats.org/drawingml/2006/chartDrawing">
    <cdr:from>
      <cdr:x>0.89125</cdr:x>
      <cdr:y>0.318</cdr:y>
    </cdr:from>
    <cdr:to>
      <cdr:x>1</cdr:x>
      <cdr:y>0.41025</cdr:y>
    </cdr:to>
    <cdr:sp>
      <cdr:nvSpPr>
        <cdr:cNvPr id="3" name="Text Box 19"/>
        <cdr:cNvSpPr txBox="1">
          <a:spLocks noChangeArrowheads="1"/>
        </cdr:cNvSpPr>
      </cdr:nvSpPr>
      <cdr:spPr>
        <a:xfrm>
          <a:off x="12230100" y="2809875"/>
          <a:ext cx="14954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proportion of overdue timber is felled over the forecast period</a:t>
          </a:r>
        </a:p>
      </cdr:txBody>
    </cdr:sp>
  </cdr:relSizeAnchor>
  <cdr:relSizeAnchor xmlns:cdr="http://schemas.openxmlformats.org/drawingml/2006/chartDrawing">
    <cdr:from>
      <cdr:x>0.89125</cdr:x>
      <cdr:y>0.6995</cdr:y>
    </cdr:from>
    <cdr:to>
      <cdr:x>1</cdr:x>
      <cdr:y>0.79175</cdr:y>
    </cdr:to>
    <cdr:sp>
      <cdr:nvSpPr>
        <cdr:cNvPr id="4" name="Text Box 19"/>
        <cdr:cNvSpPr txBox="1">
          <a:spLocks noChangeArrowheads="1"/>
        </cdr:cNvSpPr>
      </cdr:nvSpPr>
      <cdr:spPr>
        <a:xfrm>
          <a:off x="12230100" y="6181725"/>
          <a:ext cx="1495425" cy="819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No overdue timber is felled over the forecast period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725525" cy="8848725"/>
    <xdr:graphicFrame>
      <xdr:nvGraphicFramePr>
        <xdr:cNvPr id="1" name="Shape 1025"/>
        <xdr:cNvGraphicFramePr/>
      </xdr:nvGraphicFramePr>
      <xdr:xfrm>
        <a:off x="0" y="0"/>
        <a:ext cx="1372552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0.11075</cdr:x>
      <cdr:y>0.93225</cdr:y>
    </cdr:from>
    <cdr:to>
      <cdr:x>0.28225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1028700" y="5324475"/>
          <a:ext cx="16002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</a:t>
          </a:r>
        </a:p>
      </cdr:txBody>
    </cdr:sp>
  </cdr:relSizeAnchor>
  <cdr:relSizeAnchor xmlns:cdr="http://schemas.openxmlformats.org/drawingml/2006/chartDrawing">
    <cdr:from>
      <cdr:x>0.30625</cdr:x>
      <cdr:y>0.927</cdr:y>
    </cdr:from>
    <cdr:to>
      <cdr:x>0.462</cdr:x>
      <cdr:y>0.99475</cdr:y>
    </cdr:to>
    <cdr:sp>
      <cdr:nvSpPr>
        <cdr:cNvPr id="2" name="Text Box 2"/>
        <cdr:cNvSpPr txBox="1">
          <a:spLocks noChangeArrowheads="1"/>
        </cdr:cNvSpPr>
      </cdr:nvSpPr>
      <cdr:spPr>
        <a:xfrm>
          <a:off x="2847975" y="5295900"/>
          <a:ext cx="1447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</a:t>
          </a:r>
        </a:p>
      </cdr:txBody>
    </cdr:sp>
  </cdr:relSizeAnchor>
  <cdr:relSizeAnchor xmlns:cdr="http://schemas.openxmlformats.org/drawingml/2006/chartDrawing">
    <cdr:from>
      <cdr:x>0.488</cdr:x>
      <cdr:y>0.9285</cdr:y>
    </cdr:from>
    <cdr:to>
      <cdr:x>0.64925</cdr:x>
      <cdr:y>0.9965</cdr:y>
    </cdr:to>
    <cdr:sp>
      <cdr:nvSpPr>
        <cdr:cNvPr id="3" name="Text Box 3"/>
        <cdr:cNvSpPr txBox="1">
          <a:spLocks noChangeArrowheads="1"/>
        </cdr:cNvSpPr>
      </cdr:nvSpPr>
      <cdr:spPr>
        <a:xfrm>
          <a:off x="4533900" y="5305425"/>
          <a:ext cx="1504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</a:t>
          </a:r>
        </a:p>
      </cdr:txBody>
    </cdr:sp>
  </cdr:relSizeAnchor>
  <cdr:relSizeAnchor xmlns:cdr="http://schemas.openxmlformats.org/drawingml/2006/chartDrawing">
    <cdr:from>
      <cdr:x>0.6655</cdr:x>
      <cdr:y>0.92025</cdr:y>
    </cdr:from>
    <cdr:to>
      <cdr:x>0.8325</cdr:x>
      <cdr:y>0.98975</cdr:y>
    </cdr:to>
    <cdr:sp>
      <cdr:nvSpPr>
        <cdr:cNvPr id="4" name="Text Box 4"/>
        <cdr:cNvSpPr txBox="1">
          <a:spLocks noChangeArrowheads="1"/>
        </cdr:cNvSpPr>
      </cdr:nvSpPr>
      <cdr:spPr>
        <a:xfrm>
          <a:off x="6191250" y="5257800"/>
          <a:ext cx="15525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</a:t>
          </a:r>
        </a:p>
      </cdr:txBody>
    </cdr:sp>
  </cdr:relSizeAnchor>
  <cdr:relSizeAnchor xmlns:cdr="http://schemas.openxmlformats.org/drawingml/2006/chartDrawing">
    <cdr:from>
      <cdr:x>0.838</cdr:x>
      <cdr:y>0.106</cdr:y>
    </cdr:from>
    <cdr:to>
      <cdr:x>0.8545</cdr:x>
      <cdr:y>0.12975</cdr:y>
    </cdr:to>
    <cdr:sp>
      <cdr:nvSpPr>
        <cdr:cNvPr id="5" name="Rectangle 6"/>
        <cdr:cNvSpPr>
          <a:spLocks/>
        </cdr:cNvSpPr>
      </cdr:nvSpPr>
      <cdr:spPr>
        <a:xfrm>
          <a:off x="7791450" y="600075"/>
          <a:ext cx="152400" cy="133350"/>
        </a:xfrm>
        <a:prstGeom prst="rect">
          <a:avLst/>
        </a:prstGeom>
        <a:solidFill>
          <a:srgbClr val="074F28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0.10075</cdr:y>
    </cdr:from>
    <cdr:to>
      <cdr:x>0.981</cdr:x>
      <cdr:y>0.16225</cdr:y>
    </cdr:to>
    <cdr:sp>
      <cdr:nvSpPr>
        <cdr:cNvPr id="6" name="Text Box 7"/>
        <cdr:cNvSpPr txBox="1">
          <a:spLocks noChangeArrowheads="1"/>
        </cdr:cNvSpPr>
      </cdr:nvSpPr>
      <cdr:spPr>
        <a:xfrm>
          <a:off x="8020050" y="571500"/>
          <a:ext cx="11049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 FC/NRW</a:t>
          </a:r>
        </a:p>
      </cdr:txBody>
    </cdr:sp>
  </cdr:relSizeAnchor>
  <cdr:relSizeAnchor xmlns:cdr="http://schemas.openxmlformats.org/drawingml/2006/chartDrawing">
    <cdr:from>
      <cdr:x>0.838</cdr:x>
      <cdr:y>0.172</cdr:y>
    </cdr:from>
    <cdr:to>
      <cdr:x>0.8545</cdr:x>
      <cdr:y>0.1935</cdr:y>
    </cdr:to>
    <cdr:sp>
      <cdr:nvSpPr>
        <cdr:cNvPr id="7" name="Rectangle 8"/>
        <cdr:cNvSpPr>
          <a:spLocks/>
        </cdr:cNvSpPr>
      </cdr:nvSpPr>
      <cdr:spPr>
        <a:xfrm>
          <a:off x="7791450" y="981075"/>
          <a:ext cx="152400" cy="123825"/>
        </a:xfrm>
        <a:prstGeom prst="rect">
          <a:avLst/>
        </a:prstGeom>
        <a:solidFill>
          <a:srgbClr val="80B79E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0.1675</cdr:y>
    </cdr:from>
    <cdr:to>
      <cdr:x>0.981</cdr:x>
      <cdr:y>0.1955</cdr:y>
    </cdr:to>
    <cdr:sp>
      <cdr:nvSpPr>
        <cdr:cNvPr id="8" name="Text Box 9"/>
        <cdr:cNvSpPr txBox="1">
          <a:spLocks noChangeArrowheads="1"/>
        </cdr:cNvSpPr>
      </cdr:nvSpPr>
      <cdr:spPr>
        <a:xfrm>
          <a:off x="8020050" y="95250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 PS</a:t>
          </a:r>
        </a:p>
      </cdr:txBody>
    </cdr:sp>
  </cdr:relSizeAnchor>
  <cdr:relSizeAnchor xmlns:cdr="http://schemas.openxmlformats.org/drawingml/2006/chartDrawing">
    <cdr:from>
      <cdr:x>0.838</cdr:x>
      <cdr:y>0.20475</cdr:y>
    </cdr:from>
    <cdr:to>
      <cdr:x>0.8545</cdr:x>
      <cdr:y>0.22625</cdr:y>
    </cdr:to>
    <cdr:sp>
      <cdr:nvSpPr>
        <cdr:cNvPr id="9" name="Rectangle 10"/>
        <cdr:cNvSpPr>
          <a:spLocks/>
        </cdr:cNvSpPr>
      </cdr:nvSpPr>
      <cdr:spPr>
        <a:xfrm>
          <a:off x="7791450" y="1162050"/>
          <a:ext cx="152400" cy="123825"/>
        </a:xfrm>
        <a:prstGeom prst="rect">
          <a:avLst/>
        </a:prstGeom>
        <a:solidFill>
          <a:srgbClr val="3B99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0.2</cdr:y>
    </cdr:from>
    <cdr:to>
      <cdr:x>0.981</cdr:x>
      <cdr:y>0.22825</cdr:y>
    </cdr:to>
    <cdr:sp>
      <cdr:nvSpPr>
        <cdr:cNvPr id="10" name="Text Box 11"/>
        <cdr:cNvSpPr txBox="1">
          <a:spLocks noChangeArrowheads="1"/>
        </cdr:cNvSpPr>
      </cdr:nvSpPr>
      <cdr:spPr>
        <a:xfrm>
          <a:off x="8020050" y="114300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 FC</a:t>
          </a:r>
        </a:p>
      </cdr:txBody>
    </cdr:sp>
  </cdr:relSizeAnchor>
  <cdr:relSizeAnchor xmlns:cdr="http://schemas.openxmlformats.org/drawingml/2006/chartDrawing">
    <cdr:from>
      <cdr:x>0.838</cdr:x>
      <cdr:y>0.238</cdr:y>
    </cdr:from>
    <cdr:to>
      <cdr:x>0.8545</cdr:x>
      <cdr:y>0.25875</cdr:y>
    </cdr:to>
    <cdr:sp>
      <cdr:nvSpPr>
        <cdr:cNvPr id="11" name="Rectangle 12"/>
        <cdr:cNvSpPr>
          <a:spLocks/>
        </cdr:cNvSpPr>
      </cdr:nvSpPr>
      <cdr:spPr>
        <a:xfrm>
          <a:off x="7791450" y="1352550"/>
          <a:ext cx="152400" cy="114300"/>
        </a:xfrm>
        <a:prstGeom prst="rect">
          <a:avLst/>
        </a:prstGeom>
        <a:solidFill>
          <a:srgbClr val="B6D99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0.2335</cdr:y>
    </cdr:from>
    <cdr:to>
      <cdr:x>0.981</cdr:x>
      <cdr:y>0.26075</cdr:y>
    </cdr:to>
    <cdr:sp>
      <cdr:nvSpPr>
        <cdr:cNvPr id="12" name="Text Box 13"/>
        <cdr:cNvSpPr txBox="1">
          <a:spLocks noChangeArrowheads="1"/>
        </cdr:cNvSpPr>
      </cdr:nvSpPr>
      <cdr:spPr>
        <a:xfrm>
          <a:off x="8020050" y="1333500"/>
          <a:ext cx="1104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 PS</a:t>
          </a:r>
        </a:p>
      </cdr:txBody>
    </cdr:sp>
  </cdr:relSizeAnchor>
  <cdr:relSizeAnchor xmlns:cdr="http://schemas.openxmlformats.org/drawingml/2006/chartDrawing">
    <cdr:from>
      <cdr:x>0.838</cdr:x>
      <cdr:y>0.27125</cdr:y>
    </cdr:from>
    <cdr:to>
      <cdr:x>0.8545</cdr:x>
      <cdr:y>0.292</cdr:y>
    </cdr:to>
    <cdr:sp>
      <cdr:nvSpPr>
        <cdr:cNvPr id="13" name="Rectangle 14"/>
        <cdr:cNvSpPr>
          <a:spLocks/>
        </cdr:cNvSpPr>
      </cdr:nvSpPr>
      <cdr:spPr>
        <a:xfrm>
          <a:off x="7791450" y="1543050"/>
          <a:ext cx="152400" cy="114300"/>
        </a:xfrm>
        <a:prstGeom prst="rect">
          <a:avLst/>
        </a:prstGeom>
        <a:solidFill>
          <a:srgbClr val="1B4E8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0.26525</cdr:y>
    </cdr:from>
    <cdr:to>
      <cdr:x>0.981</cdr:x>
      <cdr:y>0.2935</cdr:y>
    </cdr:to>
    <cdr:sp>
      <cdr:nvSpPr>
        <cdr:cNvPr id="14" name="Text Box 15"/>
        <cdr:cNvSpPr txBox="1">
          <a:spLocks noChangeArrowheads="1"/>
        </cdr:cNvSpPr>
      </cdr:nvSpPr>
      <cdr:spPr>
        <a:xfrm>
          <a:off x="8020050" y="151447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 FC</a:t>
          </a:r>
        </a:p>
      </cdr:txBody>
    </cdr:sp>
  </cdr:relSizeAnchor>
  <cdr:relSizeAnchor xmlns:cdr="http://schemas.openxmlformats.org/drawingml/2006/chartDrawing">
    <cdr:from>
      <cdr:x>0.838</cdr:x>
      <cdr:y>0.30375</cdr:y>
    </cdr:from>
    <cdr:to>
      <cdr:x>0.8545</cdr:x>
      <cdr:y>0.32475</cdr:y>
    </cdr:to>
    <cdr:sp>
      <cdr:nvSpPr>
        <cdr:cNvPr id="15" name="Rectangle 16"/>
        <cdr:cNvSpPr>
          <a:spLocks/>
        </cdr:cNvSpPr>
      </cdr:nvSpPr>
      <cdr:spPr>
        <a:xfrm>
          <a:off x="7791450" y="1733550"/>
          <a:ext cx="152400" cy="123825"/>
        </a:xfrm>
        <a:prstGeom prst="rect">
          <a:avLst/>
        </a:prstGeom>
        <a:solidFill>
          <a:srgbClr val="8DA6C1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0.29875</cdr:y>
    </cdr:from>
    <cdr:to>
      <cdr:x>0.981</cdr:x>
      <cdr:y>0.32675</cdr:y>
    </cdr:to>
    <cdr:sp>
      <cdr:nvSpPr>
        <cdr:cNvPr id="16" name="Text Box 17"/>
        <cdr:cNvSpPr txBox="1">
          <a:spLocks noChangeArrowheads="1"/>
        </cdr:cNvSpPr>
      </cdr:nvSpPr>
      <cdr:spPr>
        <a:xfrm>
          <a:off x="8020050" y="170497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 PS</a:t>
          </a:r>
        </a:p>
      </cdr:txBody>
    </cdr:sp>
  </cdr:relSizeAnchor>
  <cdr:relSizeAnchor xmlns:cdr="http://schemas.openxmlformats.org/drawingml/2006/chartDrawing">
    <cdr:from>
      <cdr:x>0.838</cdr:x>
      <cdr:y>0.33725</cdr:y>
    </cdr:from>
    <cdr:to>
      <cdr:x>0.8545</cdr:x>
      <cdr:y>0.35875</cdr:y>
    </cdr:to>
    <cdr:sp>
      <cdr:nvSpPr>
        <cdr:cNvPr id="17" name="Rectangle 18"/>
        <cdr:cNvSpPr>
          <a:spLocks/>
        </cdr:cNvSpPr>
      </cdr:nvSpPr>
      <cdr:spPr>
        <a:xfrm>
          <a:off x="7791450" y="1924050"/>
          <a:ext cx="152400" cy="123825"/>
        </a:xfrm>
        <a:prstGeom prst="rect">
          <a:avLst/>
        </a:prstGeom>
        <a:solidFill>
          <a:srgbClr val="E32E30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0.33125</cdr:y>
    </cdr:from>
    <cdr:to>
      <cdr:x>0.981</cdr:x>
      <cdr:y>0.36</cdr:y>
    </cdr:to>
    <cdr:sp>
      <cdr:nvSpPr>
        <cdr:cNvPr id="18" name="Text Box 19"/>
        <cdr:cNvSpPr txBox="1">
          <a:spLocks noChangeArrowheads="1"/>
        </cdr:cNvSpPr>
      </cdr:nvSpPr>
      <cdr:spPr>
        <a:xfrm>
          <a:off x="8020050" y="188595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 NRW</a:t>
          </a:r>
        </a:p>
      </cdr:txBody>
    </cdr:sp>
  </cdr:relSizeAnchor>
  <cdr:relSizeAnchor xmlns:cdr="http://schemas.openxmlformats.org/drawingml/2006/chartDrawing">
    <cdr:from>
      <cdr:x>0.838</cdr:x>
      <cdr:y>0.3705</cdr:y>
    </cdr:from>
    <cdr:to>
      <cdr:x>0.8545</cdr:x>
      <cdr:y>0.39125</cdr:y>
    </cdr:to>
    <cdr:sp>
      <cdr:nvSpPr>
        <cdr:cNvPr id="19" name="Rectangle 20"/>
        <cdr:cNvSpPr>
          <a:spLocks/>
        </cdr:cNvSpPr>
      </cdr:nvSpPr>
      <cdr:spPr>
        <a:xfrm>
          <a:off x="7791450" y="2114550"/>
          <a:ext cx="152400" cy="114300"/>
        </a:xfrm>
        <a:prstGeom prst="rect">
          <a:avLst/>
        </a:prstGeom>
        <a:solidFill>
          <a:srgbClr val="F19698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0.3645</cdr:y>
    </cdr:from>
    <cdr:to>
      <cdr:x>0.981</cdr:x>
      <cdr:y>0.392</cdr:y>
    </cdr:to>
    <cdr:sp>
      <cdr:nvSpPr>
        <cdr:cNvPr id="20" name="Text Box 21"/>
        <cdr:cNvSpPr txBox="1">
          <a:spLocks noChangeArrowheads="1"/>
        </cdr:cNvSpPr>
      </cdr:nvSpPr>
      <cdr:spPr>
        <a:xfrm>
          <a:off x="8020050" y="207645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 PS</a:t>
          </a:r>
        </a:p>
      </cdr:txBody>
    </cdr:sp>
  </cdr:relSizeAnchor>
  <cdr:relSizeAnchor xmlns:cdr="http://schemas.openxmlformats.org/drawingml/2006/chartDrawing">
    <cdr:from>
      <cdr:x>0.001</cdr:x>
      <cdr:y>0.07625</cdr:y>
    </cdr:from>
    <cdr:to>
      <cdr:x>0.0585</cdr:x>
      <cdr:y>0.8035</cdr:y>
    </cdr:to>
    <cdr:sp>
      <cdr:nvSpPr>
        <cdr:cNvPr id="21" name="Text Box 1"/>
        <cdr:cNvSpPr txBox="1">
          <a:spLocks noChangeArrowheads="1"/>
        </cdr:cNvSpPr>
      </cdr:nvSpPr>
      <cdr:spPr>
        <a:xfrm>
          <a:off x="0" y="428625"/>
          <a:ext cx="533400" cy="415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Average annual standing volume per period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(000s of cubic metres overbark standing)</a:t>
          </a:r>
        </a:p>
      </cdr:txBody>
    </cdr:sp>
  </cdr:relSizeAnchor>
  <cdr:relSizeAnchor xmlns:cdr="http://schemas.openxmlformats.org/drawingml/2006/chartDrawing">
    <cdr:from>
      <cdr:x>0.5</cdr:x>
      <cdr:y>0.50025</cdr:y>
    </cdr:from>
    <cdr:to>
      <cdr:x>0.50775</cdr:x>
      <cdr:y>0.53225</cdr:y>
    </cdr:to>
    <cdr:sp>
      <cdr:nvSpPr>
        <cdr:cNvPr id="22" name="Text Box 23"/>
        <cdr:cNvSpPr txBox="1">
          <a:spLocks noChangeArrowheads="1"/>
        </cdr:cNvSpPr>
      </cdr:nvSpPr>
      <cdr:spPr>
        <a:xfrm>
          <a:off x="4648200" y="2857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0.11175</cdr:x>
      <cdr:y>0.88975</cdr:y>
    </cdr:from>
    <cdr:to>
      <cdr:x>0.25225</cdr:x>
      <cdr:y>0.9575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50768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</a:t>
          </a:r>
        </a:p>
      </cdr:txBody>
    </cdr:sp>
  </cdr:relSizeAnchor>
  <cdr:relSizeAnchor xmlns:cdr="http://schemas.openxmlformats.org/drawingml/2006/chartDrawing">
    <cdr:from>
      <cdr:x>0.32175</cdr:x>
      <cdr:y>0.88975</cdr:y>
    </cdr:from>
    <cdr:to>
      <cdr:x>0.443</cdr:x>
      <cdr:y>0.9575</cdr:y>
    </cdr:to>
    <cdr:sp>
      <cdr:nvSpPr>
        <cdr:cNvPr id="2" name="Text Box 2"/>
        <cdr:cNvSpPr txBox="1">
          <a:spLocks noChangeArrowheads="1"/>
        </cdr:cNvSpPr>
      </cdr:nvSpPr>
      <cdr:spPr>
        <a:xfrm>
          <a:off x="2990850" y="5076825"/>
          <a:ext cx="11239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</a:t>
          </a:r>
        </a:p>
      </cdr:txBody>
    </cdr:sp>
  </cdr:relSizeAnchor>
  <cdr:relSizeAnchor xmlns:cdr="http://schemas.openxmlformats.org/drawingml/2006/chartDrawing">
    <cdr:from>
      <cdr:x>0.503</cdr:x>
      <cdr:y>0.88975</cdr:y>
    </cdr:from>
    <cdr:to>
      <cdr:x>0.6175</cdr:x>
      <cdr:y>0.95775</cdr:y>
    </cdr:to>
    <cdr:sp>
      <cdr:nvSpPr>
        <cdr:cNvPr id="3" name="Text Box 3"/>
        <cdr:cNvSpPr txBox="1">
          <a:spLocks noChangeArrowheads="1"/>
        </cdr:cNvSpPr>
      </cdr:nvSpPr>
      <cdr:spPr>
        <a:xfrm>
          <a:off x="4676775" y="5076825"/>
          <a:ext cx="1066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</a:t>
          </a:r>
        </a:p>
      </cdr:txBody>
    </cdr:sp>
  </cdr:relSizeAnchor>
  <cdr:relSizeAnchor xmlns:cdr="http://schemas.openxmlformats.org/drawingml/2006/chartDrawing">
    <cdr:from>
      <cdr:x>0.66825</cdr:x>
      <cdr:y>0.88975</cdr:y>
    </cdr:from>
    <cdr:to>
      <cdr:x>0.814</cdr:x>
      <cdr:y>0.95925</cdr:y>
    </cdr:to>
    <cdr:sp>
      <cdr:nvSpPr>
        <cdr:cNvPr id="4" name="Text Box 4"/>
        <cdr:cNvSpPr txBox="1">
          <a:spLocks noChangeArrowheads="1"/>
        </cdr:cNvSpPr>
      </cdr:nvSpPr>
      <cdr:spPr>
        <a:xfrm>
          <a:off x="6210300" y="5076825"/>
          <a:ext cx="13525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</a:t>
          </a:r>
        </a:p>
      </cdr:txBody>
    </cdr:sp>
  </cdr:relSizeAnchor>
  <cdr:relSizeAnchor xmlns:cdr="http://schemas.openxmlformats.org/drawingml/2006/chartDrawing">
    <cdr:from>
      <cdr:x>0.71025</cdr:x>
      <cdr:y>0.88975</cdr:y>
    </cdr:from>
    <cdr:to>
      <cdr:x>0.82975</cdr:x>
      <cdr:y>0.95675</cdr:y>
    </cdr:to>
    <cdr:sp>
      <cdr:nvSpPr>
        <cdr:cNvPr id="5" name="Text Box 4"/>
        <cdr:cNvSpPr txBox="1">
          <a:spLocks noChangeArrowheads="1"/>
        </cdr:cNvSpPr>
      </cdr:nvSpPr>
      <cdr:spPr>
        <a:xfrm>
          <a:off x="6600825" y="5076825"/>
          <a:ext cx="1114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0.838</cdr:x>
      <cdr:y>0.106</cdr:y>
    </cdr:from>
    <cdr:to>
      <cdr:x>0.8545</cdr:x>
      <cdr:y>0.12975</cdr:y>
    </cdr:to>
    <cdr:sp>
      <cdr:nvSpPr>
        <cdr:cNvPr id="6" name="Rectangle 6"/>
        <cdr:cNvSpPr>
          <a:spLocks/>
        </cdr:cNvSpPr>
      </cdr:nvSpPr>
      <cdr:spPr>
        <a:xfrm>
          <a:off x="7791450" y="600075"/>
          <a:ext cx="152400" cy="133350"/>
        </a:xfrm>
        <a:prstGeom prst="rect">
          <a:avLst/>
        </a:prstGeom>
        <a:solidFill>
          <a:srgbClr val="074F28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0.10075</cdr:y>
    </cdr:from>
    <cdr:to>
      <cdr:x>0.981</cdr:x>
      <cdr:y>0.16625</cdr:y>
    </cdr:to>
    <cdr:sp>
      <cdr:nvSpPr>
        <cdr:cNvPr id="7" name="Text Box 7"/>
        <cdr:cNvSpPr txBox="1">
          <a:spLocks noChangeArrowheads="1"/>
        </cdr:cNvSpPr>
      </cdr:nvSpPr>
      <cdr:spPr>
        <a:xfrm>
          <a:off x="8020050" y="571500"/>
          <a:ext cx="11049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 FC/NRW</a:t>
          </a:r>
        </a:p>
      </cdr:txBody>
    </cdr:sp>
  </cdr:relSizeAnchor>
  <cdr:relSizeAnchor xmlns:cdr="http://schemas.openxmlformats.org/drawingml/2006/chartDrawing">
    <cdr:from>
      <cdr:x>0.838</cdr:x>
      <cdr:y>0.17</cdr:y>
    </cdr:from>
    <cdr:to>
      <cdr:x>0.8545</cdr:x>
      <cdr:y>0.1915</cdr:y>
    </cdr:to>
    <cdr:sp>
      <cdr:nvSpPr>
        <cdr:cNvPr id="8" name="Rectangle 8"/>
        <cdr:cNvSpPr>
          <a:spLocks/>
        </cdr:cNvSpPr>
      </cdr:nvSpPr>
      <cdr:spPr>
        <a:xfrm>
          <a:off x="7791450" y="971550"/>
          <a:ext cx="152400" cy="123825"/>
        </a:xfrm>
        <a:prstGeom prst="rect">
          <a:avLst/>
        </a:prstGeom>
        <a:solidFill>
          <a:srgbClr val="80B79E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0.1655</cdr:y>
    </cdr:from>
    <cdr:to>
      <cdr:x>0.981</cdr:x>
      <cdr:y>0.1935</cdr:y>
    </cdr:to>
    <cdr:sp>
      <cdr:nvSpPr>
        <cdr:cNvPr id="9" name="Text Box 9"/>
        <cdr:cNvSpPr txBox="1">
          <a:spLocks noChangeArrowheads="1"/>
        </cdr:cNvSpPr>
      </cdr:nvSpPr>
      <cdr:spPr>
        <a:xfrm>
          <a:off x="8020050" y="94297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Great Britain PS</a:t>
          </a:r>
        </a:p>
      </cdr:txBody>
    </cdr:sp>
  </cdr:relSizeAnchor>
  <cdr:relSizeAnchor xmlns:cdr="http://schemas.openxmlformats.org/drawingml/2006/chartDrawing">
    <cdr:from>
      <cdr:x>0.838</cdr:x>
      <cdr:y>0.20275</cdr:y>
    </cdr:from>
    <cdr:to>
      <cdr:x>0.8545</cdr:x>
      <cdr:y>0.22425</cdr:y>
    </cdr:to>
    <cdr:sp>
      <cdr:nvSpPr>
        <cdr:cNvPr id="10" name="Rectangle 10"/>
        <cdr:cNvSpPr>
          <a:spLocks/>
        </cdr:cNvSpPr>
      </cdr:nvSpPr>
      <cdr:spPr>
        <a:xfrm>
          <a:off x="7791450" y="1152525"/>
          <a:ext cx="152400" cy="123825"/>
        </a:xfrm>
        <a:prstGeom prst="rect">
          <a:avLst/>
        </a:prstGeom>
        <a:solidFill>
          <a:srgbClr val="3B9946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0.19825</cdr:y>
    </cdr:from>
    <cdr:to>
      <cdr:x>0.981</cdr:x>
      <cdr:y>0.22625</cdr:y>
    </cdr:to>
    <cdr:sp>
      <cdr:nvSpPr>
        <cdr:cNvPr id="11" name="Text Box 11"/>
        <cdr:cNvSpPr txBox="1">
          <a:spLocks noChangeArrowheads="1"/>
        </cdr:cNvSpPr>
      </cdr:nvSpPr>
      <cdr:spPr>
        <a:xfrm>
          <a:off x="8020050" y="112395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 FC</a:t>
          </a:r>
        </a:p>
      </cdr:txBody>
    </cdr:sp>
  </cdr:relSizeAnchor>
  <cdr:relSizeAnchor xmlns:cdr="http://schemas.openxmlformats.org/drawingml/2006/chartDrawing">
    <cdr:from>
      <cdr:x>0.838</cdr:x>
      <cdr:y>0.236</cdr:y>
    </cdr:from>
    <cdr:to>
      <cdr:x>0.8545</cdr:x>
      <cdr:y>0.25675</cdr:y>
    </cdr:to>
    <cdr:sp>
      <cdr:nvSpPr>
        <cdr:cNvPr id="12" name="Rectangle 12"/>
        <cdr:cNvSpPr>
          <a:spLocks/>
        </cdr:cNvSpPr>
      </cdr:nvSpPr>
      <cdr:spPr>
        <a:xfrm>
          <a:off x="7791450" y="1343025"/>
          <a:ext cx="152400" cy="114300"/>
        </a:xfrm>
        <a:prstGeom prst="rect">
          <a:avLst/>
        </a:prstGeom>
        <a:solidFill>
          <a:srgbClr val="B6D99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0.2315</cdr:y>
    </cdr:from>
    <cdr:to>
      <cdr:x>0.981</cdr:x>
      <cdr:y>0.25875</cdr:y>
    </cdr:to>
    <cdr:sp>
      <cdr:nvSpPr>
        <cdr:cNvPr id="13" name="Text Box 13"/>
        <cdr:cNvSpPr txBox="1">
          <a:spLocks noChangeArrowheads="1"/>
        </cdr:cNvSpPr>
      </cdr:nvSpPr>
      <cdr:spPr>
        <a:xfrm>
          <a:off x="8020050" y="1314450"/>
          <a:ext cx="11049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England PS</a:t>
          </a:r>
        </a:p>
      </cdr:txBody>
    </cdr:sp>
  </cdr:relSizeAnchor>
  <cdr:relSizeAnchor xmlns:cdr="http://schemas.openxmlformats.org/drawingml/2006/chartDrawing">
    <cdr:from>
      <cdr:x>0.838</cdr:x>
      <cdr:y>0.26925</cdr:y>
    </cdr:from>
    <cdr:to>
      <cdr:x>0.8545</cdr:x>
      <cdr:y>0.29025</cdr:y>
    </cdr:to>
    <cdr:sp>
      <cdr:nvSpPr>
        <cdr:cNvPr id="14" name="Rectangle 14"/>
        <cdr:cNvSpPr>
          <a:spLocks/>
        </cdr:cNvSpPr>
      </cdr:nvSpPr>
      <cdr:spPr>
        <a:xfrm>
          <a:off x="7791450" y="1533525"/>
          <a:ext cx="152400" cy="123825"/>
        </a:xfrm>
        <a:prstGeom prst="rect">
          <a:avLst/>
        </a:prstGeom>
        <a:solidFill>
          <a:srgbClr val="1B4E83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0.2635</cdr:y>
    </cdr:from>
    <cdr:to>
      <cdr:x>0.981</cdr:x>
      <cdr:y>0.2915</cdr:y>
    </cdr:to>
    <cdr:sp>
      <cdr:nvSpPr>
        <cdr:cNvPr id="15" name="Text Box 15"/>
        <cdr:cNvSpPr txBox="1">
          <a:spLocks noChangeArrowheads="1"/>
        </cdr:cNvSpPr>
      </cdr:nvSpPr>
      <cdr:spPr>
        <a:xfrm>
          <a:off x="8020050" y="150495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 FC</a:t>
          </a:r>
        </a:p>
      </cdr:txBody>
    </cdr:sp>
  </cdr:relSizeAnchor>
  <cdr:relSizeAnchor xmlns:cdr="http://schemas.openxmlformats.org/drawingml/2006/chartDrawing">
    <cdr:from>
      <cdr:x>0.838</cdr:x>
      <cdr:y>0.302</cdr:y>
    </cdr:from>
    <cdr:to>
      <cdr:x>0.8545</cdr:x>
      <cdr:y>0.32275</cdr:y>
    </cdr:to>
    <cdr:sp>
      <cdr:nvSpPr>
        <cdr:cNvPr id="16" name="Rectangle 16"/>
        <cdr:cNvSpPr>
          <a:spLocks/>
        </cdr:cNvSpPr>
      </cdr:nvSpPr>
      <cdr:spPr>
        <a:xfrm>
          <a:off x="7791450" y="1724025"/>
          <a:ext cx="152400" cy="114300"/>
        </a:xfrm>
        <a:prstGeom prst="rect">
          <a:avLst/>
        </a:prstGeom>
        <a:solidFill>
          <a:srgbClr val="8DA6C1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0.29675</cdr:y>
    </cdr:from>
    <cdr:to>
      <cdr:x>0.981</cdr:x>
      <cdr:y>0.32475</cdr:y>
    </cdr:to>
    <cdr:sp>
      <cdr:nvSpPr>
        <cdr:cNvPr id="17" name="Text Box 17"/>
        <cdr:cNvSpPr txBox="1">
          <a:spLocks noChangeArrowheads="1"/>
        </cdr:cNvSpPr>
      </cdr:nvSpPr>
      <cdr:spPr>
        <a:xfrm>
          <a:off x="8020050" y="1695450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Scotland PS</a:t>
          </a:r>
        </a:p>
      </cdr:txBody>
    </cdr:sp>
  </cdr:relSizeAnchor>
  <cdr:relSizeAnchor xmlns:cdr="http://schemas.openxmlformats.org/drawingml/2006/chartDrawing">
    <cdr:from>
      <cdr:x>0.838</cdr:x>
      <cdr:y>0.33525</cdr:y>
    </cdr:from>
    <cdr:to>
      <cdr:x>0.8545</cdr:x>
      <cdr:y>0.35675</cdr:y>
    </cdr:to>
    <cdr:sp>
      <cdr:nvSpPr>
        <cdr:cNvPr id="18" name="Rectangle 18"/>
        <cdr:cNvSpPr>
          <a:spLocks/>
        </cdr:cNvSpPr>
      </cdr:nvSpPr>
      <cdr:spPr>
        <a:xfrm>
          <a:off x="7791450" y="1914525"/>
          <a:ext cx="152400" cy="123825"/>
        </a:xfrm>
        <a:prstGeom prst="rect">
          <a:avLst/>
        </a:prstGeom>
        <a:solidFill>
          <a:srgbClr val="DA1425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0.32925</cdr:y>
    </cdr:from>
    <cdr:to>
      <cdr:x>0.981</cdr:x>
      <cdr:y>0.358</cdr:y>
    </cdr:to>
    <cdr:sp>
      <cdr:nvSpPr>
        <cdr:cNvPr id="19" name="Text Box 19"/>
        <cdr:cNvSpPr txBox="1">
          <a:spLocks noChangeArrowheads="1"/>
        </cdr:cNvSpPr>
      </cdr:nvSpPr>
      <cdr:spPr>
        <a:xfrm>
          <a:off x="8020050" y="187642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 NRW</a:t>
          </a:r>
        </a:p>
      </cdr:txBody>
    </cdr:sp>
  </cdr:relSizeAnchor>
  <cdr:relSizeAnchor xmlns:cdr="http://schemas.openxmlformats.org/drawingml/2006/chartDrawing">
    <cdr:from>
      <cdr:x>0.838</cdr:x>
      <cdr:y>0.3685</cdr:y>
    </cdr:from>
    <cdr:to>
      <cdr:x>0.8545</cdr:x>
      <cdr:y>0.38925</cdr:y>
    </cdr:to>
    <cdr:sp>
      <cdr:nvSpPr>
        <cdr:cNvPr id="20" name="Rectangle 20"/>
        <cdr:cNvSpPr>
          <a:spLocks/>
        </cdr:cNvSpPr>
      </cdr:nvSpPr>
      <cdr:spPr>
        <a:xfrm>
          <a:off x="7791450" y="2105025"/>
          <a:ext cx="152400" cy="114300"/>
        </a:xfrm>
        <a:prstGeom prst="rect">
          <a:avLst/>
        </a:prstGeom>
        <a:solidFill>
          <a:srgbClr val="F19698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0.86275</cdr:x>
      <cdr:y>0.3625</cdr:y>
    </cdr:from>
    <cdr:to>
      <cdr:x>0.981</cdr:x>
      <cdr:y>0.39</cdr:y>
    </cdr:to>
    <cdr:sp>
      <cdr:nvSpPr>
        <cdr:cNvPr id="21" name="Text Box 21"/>
        <cdr:cNvSpPr txBox="1">
          <a:spLocks noChangeArrowheads="1"/>
        </cdr:cNvSpPr>
      </cdr:nvSpPr>
      <cdr:spPr>
        <a:xfrm>
          <a:off x="8020050" y="2066925"/>
          <a:ext cx="11049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Wales PS</a:t>
          </a:r>
        </a:p>
      </cdr:txBody>
    </cdr:sp>
  </cdr:relSizeAnchor>
  <cdr:relSizeAnchor xmlns:cdr="http://schemas.openxmlformats.org/drawingml/2006/chartDrawing">
    <cdr:from>
      <cdr:x>0.001</cdr:x>
      <cdr:y>0.07625</cdr:y>
    </cdr:from>
    <cdr:to>
      <cdr:x>0.059</cdr:x>
      <cdr:y>0.8035</cdr:y>
    </cdr:to>
    <cdr:sp>
      <cdr:nvSpPr>
        <cdr:cNvPr id="22" name="Text Box 1"/>
        <cdr:cNvSpPr txBox="1">
          <a:spLocks noChangeArrowheads="1"/>
        </cdr:cNvSpPr>
      </cdr:nvSpPr>
      <cdr:spPr>
        <a:xfrm>
          <a:off x="0" y="428625"/>
          <a:ext cx="542925" cy="415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 anchor="ctr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Average annual net increment per period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(000s of cubic metres overbark standing)</a:t>
          </a:r>
        </a:p>
      </cdr:txBody>
    </cdr:sp>
  </cdr:relSizeAnchor>
  <cdr:relSizeAnchor xmlns:cdr="http://schemas.openxmlformats.org/drawingml/2006/chartDrawing">
    <cdr:from>
      <cdr:x>0.50025</cdr:x>
      <cdr:y>0.50025</cdr:y>
    </cdr:from>
    <cdr:to>
      <cdr:x>0.508</cdr:x>
      <cdr:y>0.53225</cdr:y>
    </cdr:to>
    <cdr:sp>
      <cdr:nvSpPr>
        <cdr:cNvPr id="23" name="Text Box 23"/>
        <cdr:cNvSpPr txBox="1">
          <a:spLocks noChangeArrowheads="1"/>
        </cdr:cNvSpPr>
      </cdr:nvSpPr>
      <cdr:spPr>
        <a:xfrm>
          <a:off x="4648200" y="28575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0.80725</cdr:x>
      <cdr:y>0.3145</cdr:y>
    </cdr:from>
    <cdr:to>
      <cdr:x>0.882</cdr:x>
      <cdr:y>0.3685</cdr:y>
    </cdr:to>
    <cdr:sp>
      <cdr:nvSpPr>
        <cdr:cNvPr id="1" name="Rectangle 1"/>
        <cdr:cNvSpPr>
          <a:spLocks/>
        </cdr:cNvSpPr>
      </cdr:nvSpPr>
      <cdr:spPr>
        <a:xfrm>
          <a:off x="7000875" y="1857375"/>
          <a:ext cx="647700" cy="323850"/>
        </a:xfrm>
        <a:prstGeom prst="rect">
          <a:avLst/>
        </a:prstGeom>
        <a:solidFill>
          <a:srgbClr val="05401A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0.80675</cdr:x>
      <cdr:y>0.11075</cdr:y>
    </cdr:from>
    <cdr:to>
      <cdr:x>0.824</cdr:x>
      <cdr:y>0.14025</cdr:y>
    </cdr:to>
    <cdr:sp>
      <cdr:nvSpPr>
        <cdr:cNvPr id="2" name="Rectangle 2"/>
        <cdr:cNvSpPr>
          <a:spLocks/>
        </cdr:cNvSpPr>
      </cdr:nvSpPr>
      <cdr:spPr>
        <a:xfrm>
          <a:off x="6991350" y="647700"/>
          <a:ext cx="152400" cy="171450"/>
        </a:xfrm>
        <a:prstGeom prst="rect">
          <a:avLst/>
        </a:prstGeom>
        <a:solidFill>
          <a:srgbClr val="05401A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0.83125</cdr:x>
      <cdr:y>0.098</cdr:y>
    </cdr:from>
    <cdr:to>
      <cdr:x>1</cdr:x>
      <cdr:y>0.20425</cdr:y>
    </cdr:to>
    <cdr:sp>
      <cdr:nvSpPr>
        <cdr:cNvPr id="3" name="Text Box 3"/>
        <cdr:cNvSpPr txBox="1">
          <a:spLocks noChangeArrowheads="1"/>
        </cdr:cNvSpPr>
      </cdr:nvSpPr>
      <cdr:spPr>
        <a:xfrm>
          <a:off x="7210425" y="581025"/>
          <a:ext cx="146685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Standing volume at start of period</a:t>
          </a:r>
        </a:p>
      </cdr:txBody>
    </cdr:sp>
  </cdr:relSizeAnchor>
  <cdr:relSizeAnchor xmlns:cdr="http://schemas.openxmlformats.org/drawingml/2006/chartDrawing">
    <cdr:from>
      <cdr:x>0.80775</cdr:x>
      <cdr:y>0.22625</cdr:y>
    </cdr:from>
    <cdr:to>
      <cdr:x>0.82625</cdr:x>
      <cdr:y>0.254</cdr:y>
    </cdr:to>
    <cdr:sp>
      <cdr:nvSpPr>
        <cdr:cNvPr id="4" name="Rectangle 4"/>
        <cdr:cNvSpPr>
          <a:spLocks/>
        </cdr:cNvSpPr>
      </cdr:nvSpPr>
      <cdr:spPr>
        <a:xfrm>
          <a:off x="7000875" y="1333500"/>
          <a:ext cx="161925" cy="161925"/>
        </a:xfrm>
        <a:prstGeom prst="rect">
          <a:avLst/>
        </a:prstGeom>
        <a:solidFill>
          <a:srgbClr val="80B79E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0.833</cdr:x>
      <cdr:y>0.21925</cdr:y>
    </cdr:from>
    <cdr:to>
      <cdr:x>0.99525</cdr:x>
      <cdr:y>0.2995</cdr:y>
    </cdr:to>
    <cdr:sp>
      <cdr:nvSpPr>
        <cdr:cNvPr id="5" name="Text Box 5"/>
        <cdr:cNvSpPr txBox="1">
          <a:spLocks noChangeArrowheads="1"/>
        </cdr:cNvSpPr>
      </cdr:nvSpPr>
      <cdr:spPr>
        <a:xfrm>
          <a:off x="7219950" y="1295400"/>
          <a:ext cx="1409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net increment per period</a:t>
          </a:r>
        </a:p>
      </cdr:txBody>
    </cdr:sp>
  </cdr:relSizeAnchor>
  <cdr:relSizeAnchor xmlns:cdr="http://schemas.openxmlformats.org/drawingml/2006/chartDrawing">
    <cdr:from>
      <cdr:x>0.82175</cdr:x>
      <cdr:y>0.3415</cdr:y>
    </cdr:from>
    <cdr:to>
      <cdr:x>0.86825</cdr:x>
      <cdr:y>0.3415</cdr:y>
    </cdr:to>
    <cdr:sp>
      <cdr:nvSpPr>
        <cdr:cNvPr id="6" name="Line 18"/>
        <cdr:cNvSpPr>
          <a:spLocks/>
        </cdr:cNvSpPr>
      </cdr:nvSpPr>
      <cdr:spPr>
        <a:xfrm>
          <a:off x="7124700" y="2019300"/>
          <a:ext cx="400050" cy="0"/>
        </a:xfrm>
        <a:prstGeom prst="line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0.80625</cdr:x>
      <cdr:y>0.38625</cdr:y>
    </cdr:from>
    <cdr:to>
      <cdr:x>0.95475</cdr:x>
      <cdr:y>0.471</cdr:y>
    </cdr:to>
    <cdr:sp>
      <cdr:nvSpPr>
        <cdr:cNvPr id="7" name="Text Box 19"/>
        <cdr:cNvSpPr txBox="1">
          <a:spLocks noChangeArrowheads="1"/>
        </cdr:cNvSpPr>
      </cdr:nvSpPr>
      <cdr:spPr>
        <a:xfrm>
          <a:off x="6991350" y="2286000"/>
          <a:ext cx="12858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Total production per period</a:t>
          </a:r>
        </a:p>
      </cdr:txBody>
    </cdr:sp>
  </cdr:relSizeAnchor>
  <cdr:relSizeAnchor xmlns:cdr="http://schemas.openxmlformats.org/drawingml/2006/chartDrawing">
    <cdr:from>
      <cdr:x>0.83475</cdr:x>
      <cdr:y>0.3315</cdr:y>
    </cdr:from>
    <cdr:to>
      <cdr:x>0.848</cdr:x>
      <cdr:y>0.3515</cdr:y>
    </cdr:to>
    <cdr:sp>
      <cdr:nvSpPr>
        <cdr:cNvPr id="8" name="AutoShape 20"/>
        <cdr:cNvSpPr>
          <a:spLocks/>
        </cdr:cNvSpPr>
      </cdr:nvSpPr>
      <cdr:spPr>
        <a:xfrm>
          <a:off x="7239000" y="1962150"/>
          <a:ext cx="114300" cy="114300"/>
        </a:xfrm>
        <a:prstGeom prst="triangle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0.163</cdr:y>
    </cdr:from>
    <cdr:to>
      <cdr:x>0.0685</cdr:x>
      <cdr:y>0.73625</cdr:y>
    </cdr:to>
    <cdr:sp>
      <cdr:nvSpPr>
        <cdr:cNvPr id="9" name="Text Box 21"/>
        <cdr:cNvSpPr txBox="1">
          <a:spLocks noChangeArrowheads="1"/>
        </cdr:cNvSpPr>
      </cdr:nvSpPr>
      <cdr:spPr>
        <a:xfrm>
          <a:off x="0" y="962025"/>
          <a:ext cx="590550" cy="3400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22860" anchor="ctr" vert="vert270"/>
        <a:p>
          <a:pPr algn="ctr">
            <a:defRPr/>
          </a:pPr>
          <a:r>
            <a:rPr lang="en-US" cap="none" sz="1075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volume in 000s of cubic metres overbark standing</a:t>
          </a:r>
        </a:p>
      </cdr:txBody>
    </cdr:sp>
  </cdr:relSizeAnchor>
  <cdr:relSizeAnchor xmlns:cdr="http://schemas.openxmlformats.org/drawingml/2006/chartDrawing">
    <cdr:from>
      <cdr:x>0.82</cdr:x>
      <cdr:y>0.67225</cdr:y>
    </cdr:from>
    <cdr:to>
      <cdr:x>0.9355</cdr:x>
      <cdr:y>0.8465</cdr:y>
    </cdr:to>
    <cdr:sp fLocksText="0">
      <cdr:nvSpPr>
        <cdr:cNvPr id="10" name="TextBox 1"/>
        <cdr:cNvSpPr txBox="1">
          <a:spLocks noChangeArrowheads="1"/>
        </cdr:cNvSpPr>
      </cdr:nvSpPr>
      <cdr:spPr>
        <a:xfrm>
          <a:off x="7115175" y="3981450"/>
          <a:ext cx="1000125" cy="1038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0.165</cdr:x>
      <cdr:y>0.9155</cdr:y>
    </cdr:from>
    <cdr:to>
      <cdr:x>0.426</cdr:x>
      <cdr:y>1</cdr:y>
    </cdr:to>
    <cdr:sp>
      <cdr:nvSpPr>
        <cdr:cNvPr id="11" name="Text Box 19"/>
        <cdr:cNvSpPr txBox="1">
          <a:spLocks noChangeArrowheads="1"/>
        </cdr:cNvSpPr>
      </cdr:nvSpPr>
      <cdr:spPr>
        <a:xfrm>
          <a:off x="1428750" y="5429250"/>
          <a:ext cx="22669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  <cdr:relSizeAnchor xmlns:cdr="http://schemas.openxmlformats.org/drawingml/2006/chartDrawing">
    <cdr:from>
      <cdr:x>0.4545</cdr:x>
      <cdr:y>0.9155</cdr:y>
    </cdr:from>
    <cdr:to>
      <cdr:x>0.7135</cdr:x>
      <cdr:y>1</cdr:y>
    </cdr:to>
    <cdr:sp>
      <cdr:nvSpPr>
        <cdr:cNvPr id="12" name="Text Box 19"/>
        <cdr:cNvSpPr txBox="1">
          <a:spLocks noChangeArrowheads="1"/>
        </cdr:cNvSpPr>
      </cdr:nvSpPr>
      <cdr:spPr>
        <a:xfrm>
          <a:off x="3943350" y="5429250"/>
          <a:ext cx="2247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 anchor="ctr"/>
        <a:p>
          <a:pPr algn="ctr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A21" sqref="A21:IV21"/>
    </sheetView>
  </sheetViews>
  <sheetFormatPr defaultColWidth="9.00390625" defaultRowHeight="12.75"/>
  <cols>
    <col min="1" max="1" width="20.25390625" style="2" customWidth="1"/>
    <col min="2" max="2" width="113.75390625" style="2" bestFit="1" customWidth="1"/>
    <col min="3" max="3" width="17.875" style="29" bestFit="1" customWidth="1"/>
    <col min="4" max="4" width="10.25390625" style="2" bestFit="1" customWidth="1"/>
    <col min="5" max="16384" width="9.00390625" style="2" customWidth="1"/>
  </cols>
  <sheetData>
    <row r="1" spans="1:4" ht="12.75">
      <c r="A1" s="10"/>
      <c r="B1" s="10"/>
      <c r="C1" s="11"/>
      <c r="D1" s="10"/>
    </row>
    <row r="2" spans="1:8" ht="12.75">
      <c r="A2" s="356" t="s">
        <v>52</v>
      </c>
      <c r="B2" s="357"/>
      <c r="C2" s="357"/>
      <c r="D2" s="357"/>
      <c r="E2" s="3"/>
      <c r="F2" s="3"/>
      <c r="G2" s="3"/>
      <c r="H2" s="3"/>
    </row>
    <row r="3" spans="1:8" ht="12.75">
      <c r="A3" s="12"/>
      <c r="B3" s="12"/>
      <c r="C3" s="13"/>
      <c r="D3" s="12"/>
      <c r="E3" s="3"/>
      <c r="F3" s="3"/>
      <c r="G3" s="3"/>
      <c r="H3" s="3"/>
    </row>
    <row r="4" spans="1:8" ht="12.75">
      <c r="A4" s="3"/>
      <c r="B4" s="14" t="s">
        <v>15</v>
      </c>
      <c r="C4" s="14" t="s">
        <v>16</v>
      </c>
      <c r="D4" s="14" t="s">
        <v>17</v>
      </c>
      <c r="E4" s="3"/>
      <c r="F4" s="3"/>
      <c r="G4" s="3"/>
      <c r="H4" s="3"/>
    </row>
    <row r="5" spans="1:8" ht="12.75">
      <c r="A5" s="3"/>
      <c r="B5" s="3"/>
      <c r="C5" s="15"/>
      <c r="D5" s="3"/>
      <c r="E5" s="3"/>
      <c r="F5" s="3"/>
      <c r="G5" s="3"/>
      <c r="H5" s="3"/>
    </row>
    <row r="6" spans="1:8" ht="12.75">
      <c r="A6" s="3"/>
      <c r="B6" s="3"/>
      <c r="C6" s="15"/>
      <c r="D6" s="3"/>
      <c r="E6" s="3"/>
      <c r="F6" s="3"/>
      <c r="G6" s="3"/>
      <c r="H6" s="3"/>
    </row>
    <row r="7" spans="1:8" ht="12.75">
      <c r="A7" s="16" t="s">
        <v>18</v>
      </c>
      <c r="B7" s="1" t="s">
        <v>183</v>
      </c>
      <c r="C7" s="187"/>
      <c r="D7" s="17"/>
      <c r="E7" s="3"/>
      <c r="F7" s="3"/>
      <c r="G7" s="3"/>
      <c r="H7" s="3"/>
    </row>
    <row r="8" spans="1:8" ht="12.75">
      <c r="A8" s="16"/>
      <c r="B8" s="1" t="s">
        <v>184</v>
      </c>
      <c r="C8" s="187"/>
      <c r="D8" s="17"/>
      <c r="E8" s="3"/>
      <c r="F8" s="3"/>
      <c r="G8" s="3"/>
      <c r="H8" s="3"/>
    </row>
    <row r="9" spans="1:8" ht="12.75">
      <c r="A9" s="16"/>
      <c r="B9" s="1" t="s">
        <v>106</v>
      </c>
      <c r="C9" s="187"/>
      <c r="D9" s="17"/>
      <c r="E9" s="3"/>
      <c r="F9" s="3"/>
      <c r="G9" s="3"/>
      <c r="H9" s="3"/>
    </row>
    <row r="10" spans="1:8" ht="12.75">
      <c r="A10" s="18"/>
      <c r="B10" s="1" t="s">
        <v>185</v>
      </c>
      <c r="C10" s="187"/>
      <c r="D10" s="17"/>
      <c r="E10" s="19"/>
      <c r="F10" s="3"/>
      <c r="G10" s="3"/>
      <c r="H10" s="3"/>
    </row>
    <row r="11" spans="1:8" ht="12.75">
      <c r="A11" s="18"/>
      <c r="B11" s="1" t="s">
        <v>186</v>
      </c>
      <c r="C11" s="187"/>
      <c r="D11" s="17"/>
      <c r="E11" s="20"/>
      <c r="F11" s="3"/>
      <c r="G11" s="3"/>
      <c r="H11" s="3"/>
    </row>
    <row r="12" spans="1:8" ht="12.75">
      <c r="A12" s="18"/>
      <c r="B12" s="1" t="s">
        <v>187</v>
      </c>
      <c r="C12" s="187"/>
      <c r="D12" s="17"/>
      <c r="E12" s="3"/>
      <c r="F12" s="3"/>
      <c r="G12" s="3"/>
      <c r="H12" s="3"/>
    </row>
    <row r="13" spans="1:8" ht="12.75">
      <c r="A13" s="18"/>
      <c r="B13" s="1" t="s">
        <v>188</v>
      </c>
      <c r="C13" s="187"/>
      <c r="D13" s="17"/>
      <c r="E13" s="3"/>
      <c r="F13" s="3"/>
      <c r="G13" s="3"/>
      <c r="H13" s="3"/>
    </row>
    <row r="14" spans="1:8" ht="12.75">
      <c r="A14" s="18"/>
      <c r="B14" s="26" t="s">
        <v>189</v>
      </c>
      <c r="C14" s="187"/>
      <c r="D14" s="17"/>
      <c r="E14" s="3"/>
      <c r="F14" s="3"/>
      <c r="G14" s="3"/>
      <c r="H14" s="3"/>
    </row>
    <row r="15" spans="1:8" ht="12.75">
      <c r="A15" s="18"/>
      <c r="B15" s="26" t="s">
        <v>190</v>
      </c>
      <c r="C15" s="187"/>
      <c r="D15" s="17"/>
      <c r="E15" s="3"/>
      <c r="F15" s="3"/>
      <c r="G15" s="3"/>
      <c r="H15" s="3"/>
    </row>
    <row r="16" spans="1:8" ht="12.75">
      <c r="A16" s="18"/>
      <c r="B16" s="26" t="s">
        <v>191</v>
      </c>
      <c r="C16" s="187"/>
      <c r="D16" s="17"/>
      <c r="E16" s="3"/>
      <c r="F16" s="3"/>
      <c r="G16" s="3"/>
      <c r="H16" s="3"/>
    </row>
    <row r="17" spans="1:8" ht="12.75">
      <c r="A17" s="18"/>
      <c r="B17" s="26" t="s">
        <v>192</v>
      </c>
      <c r="C17" s="187"/>
      <c r="D17" s="17"/>
      <c r="E17" s="3"/>
      <c r="F17" s="3"/>
      <c r="G17" s="3"/>
      <c r="H17" s="3"/>
    </row>
    <row r="18" spans="1:8" ht="12.75">
      <c r="A18" s="18"/>
      <c r="B18" s="26" t="s">
        <v>179</v>
      </c>
      <c r="C18" s="187"/>
      <c r="D18" s="17"/>
      <c r="E18" s="3"/>
      <c r="F18" s="3"/>
      <c r="G18" s="3"/>
      <c r="H18" s="3"/>
    </row>
    <row r="19" spans="1:8" ht="12.75">
      <c r="A19" s="18"/>
      <c r="B19" s="198" t="s">
        <v>180</v>
      </c>
      <c r="C19" s="187"/>
      <c r="D19" s="17"/>
      <c r="E19" s="3"/>
      <c r="F19" s="3"/>
      <c r="G19" s="3"/>
      <c r="H19" s="3"/>
    </row>
    <row r="20" spans="1:8" ht="12.75">
      <c r="A20" s="18"/>
      <c r="B20" s="22" t="s">
        <v>210</v>
      </c>
      <c r="C20" s="187"/>
      <c r="D20" s="17"/>
      <c r="E20" s="3"/>
      <c r="F20" s="3"/>
      <c r="G20" s="3"/>
      <c r="H20" s="3"/>
    </row>
    <row r="21" spans="1:8" ht="12.75">
      <c r="A21" s="18"/>
      <c r="B21" s="26"/>
      <c r="C21" s="21"/>
      <c r="D21" s="332"/>
      <c r="E21" s="3"/>
      <c r="F21" s="3"/>
      <c r="G21" s="3"/>
      <c r="H21" s="3"/>
    </row>
    <row r="22" spans="1:8" ht="12.75">
      <c r="A22" s="194" t="s">
        <v>51</v>
      </c>
      <c r="B22" s="312" t="s">
        <v>199</v>
      </c>
      <c r="C22"/>
      <c r="D22" s="39"/>
      <c r="E22" s="3"/>
      <c r="F22" s="3"/>
      <c r="G22" s="3"/>
      <c r="H22" s="3"/>
    </row>
    <row r="23" spans="1:8" ht="12.75">
      <c r="A23" s="18"/>
      <c r="B23" s="44" t="s">
        <v>196</v>
      </c>
      <c r="C23" s="187"/>
      <c r="D23" s="25"/>
      <c r="E23" s="24"/>
      <c r="F23" s="3"/>
      <c r="G23" s="3"/>
      <c r="H23" s="3"/>
    </row>
    <row r="24" spans="1:8" ht="12.75">
      <c r="A24" s="18"/>
      <c r="B24" s="26" t="s">
        <v>198</v>
      </c>
      <c r="C24"/>
      <c r="D24" s="25"/>
      <c r="E24" s="24"/>
      <c r="F24" s="3"/>
      <c r="G24" s="3"/>
      <c r="H24" s="3"/>
    </row>
    <row r="25" spans="2:5" ht="12.75">
      <c r="B25" s="26" t="s">
        <v>197</v>
      </c>
      <c r="C25"/>
      <c r="D25" s="27"/>
      <c r="E25" s="28"/>
    </row>
    <row r="26" spans="2:5" ht="12.75">
      <c r="B26" s="26" t="s">
        <v>200</v>
      </c>
      <c r="C26"/>
      <c r="D26" s="27"/>
      <c r="E26" s="28"/>
    </row>
    <row r="27" spans="2:5" ht="12.75">
      <c r="B27" s="26" t="s">
        <v>201</v>
      </c>
      <c r="C27"/>
      <c r="D27" s="27"/>
      <c r="E27" s="28"/>
    </row>
    <row r="28" spans="2:5" ht="12.75">
      <c r="B28" s="26" t="s">
        <v>202</v>
      </c>
      <c r="C28"/>
      <c r="D28" s="25"/>
      <c r="E28" s="28"/>
    </row>
    <row r="29" spans="2:5" ht="12.75">
      <c r="B29" s="22" t="s">
        <v>203</v>
      </c>
      <c r="C29"/>
      <c r="D29" s="25"/>
      <c r="E29" s="24"/>
    </row>
    <row r="30" spans="2:5" ht="12.75">
      <c r="B30" s="133" t="s">
        <v>204</v>
      </c>
      <c r="C30"/>
      <c r="D30" s="25"/>
      <c r="E30" s="3"/>
    </row>
    <row r="31" spans="1:5" ht="12.75">
      <c r="A31" s="23"/>
      <c r="B31" s="195" t="s">
        <v>193</v>
      </c>
      <c r="E31" s="28"/>
    </row>
    <row r="32" spans="1:2" ht="12.75">
      <c r="A32" s="23"/>
      <c r="B32" s="195" t="s">
        <v>194</v>
      </c>
    </row>
    <row r="33" spans="1:2" ht="12.75">
      <c r="A33" s="23"/>
      <c r="B33" s="195" t="s">
        <v>195</v>
      </c>
    </row>
    <row r="34" spans="1:2" ht="12.75">
      <c r="A34" s="23"/>
      <c r="B34" s="30" t="s">
        <v>205</v>
      </c>
    </row>
    <row r="35" spans="1:2" ht="12.75">
      <c r="A35" s="23"/>
      <c r="B35" s="30" t="s">
        <v>206</v>
      </c>
    </row>
    <row r="36" ht="12.75">
      <c r="B36" s="30" t="s">
        <v>207</v>
      </c>
    </row>
    <row r="37" ht="12.75">
      <c r="B37" s="30" t="s">
        <v>208</v>
      </c>
    </row>
  </sheetData>
  <sheetProtection/>
  <mergeCells count="1">
    <mergeCell ref="A2:D2"/>
  </mergeCells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00390625" style="30" customWidth="1"/>
    <col min="2" max="2" width="20.625" style="30" customWidth="1"/>
    <col min="3" max="3" width="12.625" style="40" customWidth="1"/>
    <col min="4" max="4" width="12.625" style="30" customWidth="1"/>
    <col min="5" max="5" width="6.625" style="30" customWidth="1"/>
    <col min="6" max="6" width="12.625" style="40" customWidth="1"/>
    <col min="7" max="7" width="8.75390625" style="30" customWidth="1"/>
    <col min="8" max="8" width="10.50390625" style="30" bestFit="1" customWidth="1"/>
    <col min="9" max="9" width="8.75390625" style="41" customWidth="1"/>
    <col min="10" max="16384" width="8.75390625" style="30" customWidth="1"/>
  </cols>
  <sheetData>
    <row r="1" ht="12.75">
      <c r="A1"/>
    </row>
    <row r="2" ht="12.75">
      <c r="B2" s="42"/>
    </row>
    <row r="3" spans="1:2" ht="12.75">
      <c r="A3" s="26" t="s">
        <v>176</v>
      </c>
      <c r="B3" s="42"/>
    </row>
    <row r="5" spans="2:6" ht="12.75">
      <c r="B5" s="377" t="s">
        <v>41</v>
      </c>
      <c r="C5" s="266" t="s">
        <v>114</v>
      </c>
      <c r="D5" s="376" t="s">
        <v>32</v>
      </c>
      <c r="E5" s="369"/>
      <c r="F5" s="269" t="s">
        <v>36</v>
      </c>
    </row>
    <row r="6" spans="2:6" ht="27" customHeight="1">
      <c r="B6" s="378"/>
      <c r="C6" s="374" t="s">
        <v>85</v>
      </c>
      <c r="D6" s="375"/>
      <c r="E6" s="267" t="s">
        <v>37</v>
      </c>
      <c r="F6" s="270" t="s">
        <v>85</v>
      </c>
    </row>
    <row r="7" spans="2:6" ht="12.75">
      <c r="B7" s="221" t="s">
        <v>11</v>
      </c>
      <c r="C7" s="36">
        <v>8.5097279</v>
      </c>
      <c r="D7" s="36">
        <v>8.82057</v>
      </c>
      <c r="E7" s="223">
        <v>12.862495539684138</v>
      </c>
      <c r="F7" s="217">
        <f aca="true" t="shared" si="0" ref="F7:F12">C7+D7</f>
        <v>17.330297899999998</v>
      </c>
    </row>
    <row r="8" spans="2:11" ht="12.75">
      <c r="B8" s="219" t="s">
        <v>57</v>
      </c>
      <c r="C8" s="201">
        <v>1.2094933</v>
      </c>
      <c r="D8" s="201">
        <v>1.34351</v>
      </c>
      <c r="E8" s="179">
        <v>33.2</v>
      </c>
      <c r="F8" s="180">
        <f t="shared" si="0"/>
        <v>2.5530033000000003</v>
      </c>
      <c r="G8" s="135"/>
      <c r="H8" s="135"/>
      <c r="I8" s="135"/>
      <c r="J8" s="135"/>
      <c r="K8" s="135"/>
    </row>
    <row r="9" spans="2:11" ht="12.75">
      <c r="B9" s="219" t="s">
        <v>58</v>
      </c>
      <c r="C9" s="201">
        <v>2.3097357</v>
      </c>
      <c r="D9" s="201">
        <v>1.41379</v>
      </c>
      <c r="E9" s="179">
        <v>38.19</v>
      </c>
      <c r="F9" s="180">
        <f t="shared" si="0"/>
        <v>3.7235257</v>
      </c>
      <c r="G9" s="135"/>
      <c r="H9" s="135"/>
      <c r="I9" s="135"/>
      <c r="J9" s="135"/>
      <c r="K9" s="135"/>
    </row>
    <row r="10" spans="2:11" ht="12.75">
      <c r="B10" s="219" t="s">
        <v>84</v>
      </c>
      <c r="C10" s="201">
        <v>1.2385348</v>
      </c>
      <c r="D10" s="201">
        <v>1.14965</v>
      </c>
      <c r="E10" s="179">
        <v>29.53</v>
      </c>
      <c r="F10" s="180">
        <f t="shared" si="0"/>
        <v>2.3881848000000003</v>
      </c>
      <c r="G10" s="135"/>
      <c r="H10" s="135"/>
      <c r="I10" s="135"/>
      <c r="J10" s="135"/>
      <c r="K10" s="135"/>
    </row>
    <row r="11" spans="2:11" ht="12.75">
      <c r="B11" s="219" t="s">
        <v>60</v>
      </c>
      <c r="C11" s="201">
        <v>0.5303419</v>
      </c>
      <c r="D11" s="201">
        <v>0.41608</v>
      </c>
      <c r="E11" s="179">
        <v>65.33</v>
      </c>
      <c r="F11" s="180">
        <f t="shared" si="0"/>
        <v>0.9464219</v>
      </c>
      <c r="G11" s="135"/>
      <c r="H11" s="135"/>
      <c r="I11" s="135"/>
      <c r="J11" s="135"/>
      <c r="K11" s="135"/>
    </row>
    <row r="12" spans="2:11" ht="12.75">
      <c r="B12" s="219" t="s">
        <v>61</v>
      </c>
      <c r="C12" s="201">
        <v>0.6864093</v>
      </c>
      <c r="D12" s="201">
        <v>0.49102</v>
      </c>
      <c r="E12" s="179">
        <v>51.24</v>
      </c>
      <c r="F12" s="180">
        <f t="shared" si="0"/>
        <v>1.1774293</v>
      </c>
      <c r="G12" s="135"/>
      <c r="H12" s="135"/>
      <c r="I12" s="135"/>
      <c r="J12" s="135"/>
      <c r="K12" s="135"/>
    </row>
    <row r="13" spans="2:11" ht="12.75">
      <c r="B13" s="219" t="s">
        <v>83</v>
      </c>
      <c r="C13" s="201">
        <v>0.8137254</v>
      </c>
      <c r="D13" s="201">
        <v>2.50577</v>
      </c>
      <c r="E13" s="179">
        <v>25.54</v>
      </c>
      <c r="F13" s="180">
        <f aca="true" t="shared" si="1" ref="F13:F22">C13+D13</f>
        <v>3.3194954</v>
      </c>
      <c r="G13" s="135"/>
      <c r="H13" s="135"/>
      <c r="I13" s="135"/>
      <c r="J13" s="135"/>
      <c r="K13" s="135"/>
    </row>
    <row r="14" spans="2:11" ht="12.75">
      <c r="B14" s="219" t="s">
        <v>63</v>
      </c>
      <c r="C14" s="201">
        <v>0.987078500000001</v>
      </c>
      <c r="D14" s="201">
        <v>1.14483</v>
      </c>
      <c r="E14" s="179">
        <v>28.31</v>
      </c>
      <c r="F14" s="180">
        <f t="shared" si="1"/>
        <v>2.131908500000001</v>
      </c>
      <c r="G14" s="135"/>
      <c r="H14" s="135"/>
      <c r="I14" s="135"/>
      <c r="J14" s="135"/>
      <c r="K14" s="135"/>
    </row>
    <row r="15" spans="2:11" ht="12.75">
      <c r="B15" s="219" t="s">
        <v>64</v>
      </c>
      <c r="C15" s="201">
        <v>0.734409</v>
      </c>
      <c r="D15" s="201">
        <v>0.35592</v>
      </c>
      <c r="E15" s="179">
        <v>48.39</v>
      </c>
      <c r="F15" s="180">
        <f t="shared" si="1"/>
        <v>1.090329</v>
      </c>
      <c r="G15" s="135"/>
      <c r="H15" s="135"/>
      <c r="I15" s="135"/>
      <c r="J15" s="135"/>
      <c r="K15" s="135"/>
    </row>
    <row r="16" spans="2:6" ht="12.75">
      <c r="B16" s="239" t="s">
        <v>12</v>
      </c>
      <c r="C16" s="224">
        <v>33.1527691</v>
      </c>
      <c r="D16" s="224">
        <v>36.97115</v>
      </c>
      <c r="E16" s="225">
        <v>7.569667183649304</v>
      </c>
      <c r="F16" s="218">
        <f t="shared" si="1"/>
        <v>70.1239191</v>
      </c>
    </row>
    <row r="17" spans="2:11" ht="12.75">
      <c r="B17" s="220" t="s">
        <v>65</v>
      </c>
      <c r="C17" s="201">
        <v>7.26829530000001</v>
      </c>
      <c r="D17" s="201">
        <v>5.91785</v>
      </c>
      <c r="E17" s="179">
        <v>21.57</v>
      </c>
      <c r="F17" s="180">
        <f>C17+D17</f>
        <v>13.18614530000001</v>
      </c>
      <c r="G17" s="135"/>
      <c r="H17" s="135"/>
      <c r="I17" s="135"/>
      <c r="J17" s="135"/>
      <c r="K17" s="135"/>
    </row>
    <row r="18" spans="2:11" ht="12.75">
      <c r="B18" s="220" t="s">
        <v>66</v>
      </c>
      <c r="C18" s="201">
        <v>5.85316359999999</v>
      </c>
      <c r="D18" s="201">
        <v>4.8478</v>
      </c>
      <c r="E18" s="179">
        <v>21.44</v>
      </c>
      <c r="F18" s="180">
        <f t="shared" si="1"/>
        <v>10.70096359999999</v>
      </c>
      <c r="G18" s="135"/>
      <c r="H18" s="135"/>
      <c r="I18" s="135"/>
      <c r="J18" s="135"/>
      <c r="K18" s="135"/>
    </row>
    <row r="19" spans="2:11" ht="12.75">
      <c r="B19" s="220" t="s">
        <v>67</v>
      </c>
      <c r="C19" s="201">
        <v>1.5536368</v>
      </c>
      <c r="D19" s="201">
        <v>3.66816</v>
      </c>
      <c r="E19" s="179">
        <v>21.23</v>
      </c>
      <c r="F19" s="180">
        <f>C19+D19</f>
        <v>5.2217968</v>
      </c>
      <c r="G19" s="135"/>
      <c r="H19" s="135"/>
      <c r="I19" s="135"/>
      <c r="J19" s="135"/>
      <c r="K19" s="135"/>
    </row>
    <row r="20" spans="2:11" ht="12.75">
      <c r="B20" s="220" t="s">
        <v>68</v>
      </c>
      <c r="C20" s="201">
        <v>9.08064390000001</v>
      </c>
      <c r="D20" s="201">
        <v>12.57973</v>
      </c>
      <c r="E20" s="179">
        <v>13.09</v>
      </c>
      <c r="F20" s="180">
        <f t="shared" si="1"/>
        <v>21.66037390000001</v>
      </c>
      <c r="G20" s="135"/>
      <c r="H20" s="135"/>
      <c r="I20" s="135"/>
      <c r="J20" s="135"/>
      <c r="K20" s="135"/>
    </row>
    <row r="21" spans="2:11" ht="12.75">
      <c r="B21" s="220" t="s">
        <v>69</v>
      </c>
      <c r="C21" s="201">
        <v>9.39702950000001</v>
      </c>
      <c r="D21" s="201">
        <v>9.95761</v>
      </c>
      <c r="E21" s="179">
        <v>13.49</v>
      </c>
      <c r="F21" s="180">
        <f t="shared" si="1"/>
        <v>19.35463950000001</v>
      </c>
      <c r="G21" s="135"/>
      <c r="H21" s="135"/>
      <c r="I21" s="135"/>
      <c r="J21" s="135"/>
      <c r="K21" s="135"/>
    </row>
    <row r="22" spans="2:6" ht="12.75">
      <c r="B22" s="265" t="s">
        <v>13</v>
      </c>
      <c r="C22" s="224">
        <v>6.156487</v>
      </c>
      <c r="D22" s="224">
        <v>2.92708</v>
      </c>
      <c r="E22" s="225">
        <v>23.84</v>
      </c>
      <c r="F22" s="218">
        <f t="shared" si="1"/>
        <v>9.083567</v>
      </c>
    </row>
    <row r="23" spans="2:6" ht="12.75">
      <c r="B23" s="222" t="s">
        <v>14</v>
      </c>
      <c r="C23" s="224">
        <v>47.818984</v>
      </c>
      <c r="D23" s="224">
        <v>48.7188</v>
      </c>
      <c r="E23" s="225">
        <v>6.361809448591053</v>
      </c>
      <c r="F23" s="218">
        <f>C23+D23</f>
        <v>96.537784</v>
      </c>
    </row>
  </sheetData>
  <sheetProtection/>
  <mergeCells count="3">
    <mergeCell ref="C6:D6"/>
    <mergeCell ref="D5:E5"/>
    <mergeCell ref="B5:B6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G4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customWidth="1"/>
    <col min="3" max="4" width="12.625" style="0" customWidth="1"/>
    <col min="5" max="5" width="6.625" style="0" customWidth="1"/>
    <col min="6" max="6" width="12.625" style="0" customWidth="1"/>
  </cols>
  <sheetData>
    <row r="3" ht="12.75">
      <c r="A3" s="26" t="s">
        <v>177</v>
      </c>
    </row>
    <row r="5" spans="2:6" ht="12.75">
      <c r="B5" s="379" t="s">
        <v>40</v>
      </c>
      <c r="C5" s="279" t="s">
        <v>114</v>
      </c>
      <c r="D5" s="372" t="s">
        <v>32</v>
      </c>
      <c r="E5" s="372"/>
      <c r="F5" s="280" t="s">
        <v>36</v>
      </c>
    </row>
    <row r="6" spans="2:6" ht="25.5">
      <c r="B6" s="380"/>
      <c r="C6" s="284" t="s">
        <v>85</v>
      </c>
      <c r="D6" s="284" t="s">
        <v>85</v>
      </c>
      <c r="E6" s="282" t="s">
        <v>37</v>
      </c>
      <c r="F6" s="285" t="s">
        <v>85</v>
      </c>
    </row>
    <row r="7" spans="2:6" ht="12.75">
      <c r="B7" s="229" t="s">
        <v>11</v>
      </c>
      <c r="C7" s="230"/>
      <c r="D7" s="230"/>
      <c r="E7" s="231"/>
      <c r="F7" s="230"/>
    </row>
    <row r="8" spans="2:6" ht="12.75">
      <c r="B8" s="165" t="s">
        <v>41</v>
      </c>
      <c r="C8" s="35">
        <v>127.64953999999999</v>
      </c>
      <c r="D8" s="36">
        <v>178.94715000000002</v>
      </c>
      <c r="E8" s="172">
        <v>1.8506369300843954</v>
      </c>
      <c r="F8" s="166">
        <f>C8+D8</f>
        <v>306.59669</v>
      </c>
    </row>
    <row r="9" spans="2:6" ht="12.75">
      <c r="B9" s="43" t="s">
        <v>42</v>
      </c>
      <c r="C9" s="37">
        <v>48.57814</v>
      </c>
      <c r="D9" s="38">
        <v>31.90261</v>
      </c>
      <c r="E9" s="173">
        <v>6.529688714268571</v>
      </c>
      <c r="F9" s="167">
        <f aca="true" t="shared" si="0" ref="F9:F16">C9+D9</f>
        <v>80.48075</v>
      </c>
    </row>
    <row r="10" spans="2:6" ht="12.75">
      <c r="B10" s="43" t="s">
        <v>43</v>
      </c>
      <c r="C10" s="37">
        <v>16.72126</v>
      </c>
      <c r="D10" s="38">
        <v>44.72501</v>
      </c>
      <c r="E10" s="173">
        <v>4.6958679348747765</v>
      </c>
      <c r="F10" s="167">
        <f t="shared" si="0"/>
        <v>61.44627</v>
      </c>
    </row>
    <row r="11" spans="2:6" ht="12.75">
      <c r="B11" s="43" t="s">
        <v>44</v>
      </c>
      <c r="C11" s="37">
        <v>26.717370000000003</v>
      </c>
      <c r="D11" s="38">
        <v>13.66819</v>
      </c>
      <c r="E11" s="173">
        <v>8.986942471513881</v>
      </c>
      <c r="F11" s="167">
        <f t="shared" si="0"/>
        <v>40.38556</v>
      </c>
    </row>
    <row r="12" spans="2:6" ht="12.75">
      <c r="B12" s="43" t="s">
        <v>45</v>
      </c>
      <c r="C12" s="37">
        <v>6.848979999999999</v>
      </c>
      <c r="D12" s="38">
        <v>20.54303</v>
      </c>
      <c r="E12" s="173">
        <v>6.617082717256315</v>
      </c>
      <c r="F12" s="167">
        <f t="shared" si="0"/>
        <v>27.39201</v>
      </c>
    </row>
    <row r="13" spans="2:6" ht="12.75">
      <c r="B13" s="43" t="s">
        <v>46</v>
      </c>
      <c r="C13" s="37">
        <v>9.90011</v>
      </c>
      <c r="D13" s="38">
        <v>30.34168</v>
      </c>
      <c r="E13" s="173">
        <v>5.0554662929527625</v>
      </c>
      <c r="F13" s="167">
        <f t="shared" si="0"/>
        <v>40.24179</v>
      </c>
    </row>
    <row r="14" spans="2:6" ht="12.75">
      <c r="B14" s="43" t="s">
        <v>47</v>
      </c>
      <c r="C14" s="37">
        <v>9.814890000000002</v>
      </c>
      <c r="D14" s="38">
        <v>14.790689999999998</v>
      </c>
      <c r="E14" s="149">
        <v>7.673649880227307</v>
      </c>
      <c r="F14" s="167">
        <f t="shared" si="0"/>
        <v>24.60558</v>
      </c>
    </row>
    <row r="15" spans="2:6" ht="12.75">
      <c r="B15" s="43" t="s">
        <v>48</v>
      </c>
      <c r="C15" s="37">
        <v>4.39785</v>
      </c>
      <c r="D15" s="38">
        <v>3.30718</v>
      </c>
      <c r="E15" s="149">
        <v>17.26200459143411</v>
      </c>
      <c r="F15" s="167">
        <f t="shared" si="0"/>
        <v>7.70503</v>
      </c>
    </row>
    <row r="16" spans="2:6" ht="12.75">
      <c r="B16" s="43" t="s">
        <v>49</v>
      </c>
      <c r="C16" s="37">
        <v>4.670929999999999</v>
      </c>
      <c r="D16" s="38">
        <v>19.07572</v>
      </c>
      <c r="E16" s="149">
        <v>6.801541820691409</v>
      </c>
      <c r="F16" s="167">
        <f t="shared" si="0"/>
        <v>23.74665</v>
      </c>
    </row>
    <row r="17" spans="2:7" ht="12.75">
      <c r="B17" s="247" t="s">
        <v>12</v>
      </c>
      <c r="C17" s="248"/>
      <c r="D17" s="248"/>
      <c r="E17" s="249"/>
      <c r="F17" s="248"/>
      <c r="G17" s="135"/>
    </row>
    <row r="18" spans="2:6" ht="12.75">
      <c r="B18" s="165" t="s">
        <v>41</v>
      </c>
      <c r="C18" s="35">
        <v>366.50442</v>
      </c>
      <c r="D18" s="36">
        <v>505.47496000000007</v>
      </c>
      <c r="E18" s="172">
        <v>0.8774553633261885</v>
      </c>
      <c r="F18" s="166">
        <f>C18+D18</f>
        <v>871.97938</v>
      </c>
    </row>
    <row r="19" spans="2:6" ht="12.75">
      <c r="B19" s="43" t="s">
        <v>42</v>
      </c>
      <c r="C19" s="37">
        <v>224.98993</v>
      </c>
      <c r="D19" s="38">
        <v>281.83624</v>
      </c>
      <c r="E19" s="173">
        <v>1.72036263761469</v>
      </c>
      <c r="F19" s="167">
        <f aca="true" t="shared" si="1" ref="F19:F26">C19+D19</f>
        <v>506.82616999999993</v>
      </c>
    </row>
    <row r="20" spans="2:6" ht="12.75">
      <c r="B20" s="43" t="s">
        <v>43</v>
      </c>
      <c r="C20" s="37">
        <v>45.03844</v>
      </c>
      <c r="D20" s="38">
        <v>108.51476999999998</v>
      </c>
      <c r="E20" s="173">
        <v>3.472407871437702</v>
      </c>
      <c r="F20" s="167">
        <f t="shared" si="1"/>
        <v>153.55320999999998</v>
      </c>
    </row>
    <row r="21" spans="2:6" ht="12.75">
      <c r="B21" s="43" t="s">
        <v>44</v>
      </c>
      <c r="C21" s="37">
        <v>1.58651</v>
      </c>
      <c r="D21" s="38">
        <v>1.25623</v>
      </c>
      <c r="E21" s="173">
        <v>34.65656701846716</v>
      </c>
      <c r="F21" s="167">
        <f t="shared" si="1"/>
        <v>2.84274</v>
      </c>
    </row>
    <row r="22" spans="2:6" ht="12.75">
      <c r="B22" s="43" t="s">
        <v>45</v>
      </c>
      <c r="C22" s="37">
        <v>10.829060000000002</v>
      </c>
      <c r="D22" s="38">
        <v>14.50278</v>
      </c>
      <c r="E22" s="173">
        <v>10.550185754184907</v>
      </c>
      <c r="F22" s="167">
        <f t="shared" si="1"/>
        <v>25.33184</v>
      </c>
    </row>
    <row r="23" spans="2:6" ht="12.75">
      <c r="B23" s="43" t="s">
        <v>46</v>
      </c>
      <c r="C23" s="37">
        <v>26.39284</v>
      </c>
      <c r="D23" s="38">
        <v>39.41164</v>
      </c>
      <c r="E23" s="173">
        <v>5.898527064859403</v>
      </c>
      <c r="F23" s="167">
        <f t="shared" si="1"/>
        <v>65.80448</v>
      </c>
    </row>
    <row r="24" spans="2:6" ht="12.75">
      <c r="B24" s="43" t="s">
        <v>47</v>
      </c>
      <c r="C24" s="37">
        <v>5.31351</v>
      </c>
      <c r="D24" s="38">
        <v>7.1511</v>
      </c>
      <c r="E24" s="149">
        <v>14.267502357191459</v>
      </c>
      <c r="F24" s="167">
        <f t="shared" si="1"/>
        <v>12.46461</v>
      </c>
    </row>
    <row r="25" spans="2:6" ht="12.75">
      <c r="B25" s="43" t="s">
        <v>48</v>
      </c>
      <c r="C25" s="37">
        <v>49.04699</v>
      </c>
      <c r="D25" s="38">
        <v>38.9196</v>
      </c>
      <c r="E25" s="149">
        <v>6.112629922436274</v>
      </c>
      <c r="F25" s="167">
        <f t="shared" si="1"/>
        <v>87.96659</v>
      </c>
    </row>
    <row r="26" spans="2:6" ht="12.75">
      <c r="B26" s="43" t="s">
        <v>49</v>
      </c>
      <c r="C26" s="37">
        <v>3.30714</v>
      </c>
      <c r="D26" s="38">
        <v>7.61865</v>
      </c>
      <c r="E26" s="149">
        <v>13.750910407541298</v>
      </c>
      <c r="F26" s="167">
        <f t="shared" si="1"/>
        <v>10.92579</v>
      </c>
    </row>
    <row r="27" spans="2:7" ht="12.75">
      <c r="B27" s="256" t="s">
        <v>13</v>
      </c>
      <c r="C27" s="257"/>
      <c r="D27" s="257"/>
      <c r="E27" s="258"/>
      <c r="F27" s="257"/>
      <c r="G27" s="135"/>
    </row>
    <row r="28" spans="2:6" ht="12.75">
      <c r="B28" s="165" t="s">
        <v>41</v>
      </c>
      <c r="C28" s="35">
        <v>81.81710000000001</v>
      </c>
      <c r="D28" s="36">
        <v>47.14175</v>
      </c>
      <c r="E28" s="172">
        <v>3.39</v>
      </c>
      <c r="F28" s="166">
        <f>C28+D28</f>
        <v>128.95885</v>
      </c>
    </row>
    <row r="29" spans="2:6" ht="12.75">
      <c r="B29" s="43" t="s">
        <v>42</v>
      </c>
      <c r="C29" s="37">
        <v>49.89279</v>
      </c>
      <c r="D29" s="38">
        <v>27.359740000000002</v>
      </c>
      <c r="E29" s="173">
        <v>6.68</v>
      </c>
      <c r="F29" s="167">
        <f aca="true" t="shared" si="2" ref="F29:F36">C29+D29</f>
        <v>77.25253000000001</v>
      </c>
    </row>
    <row r="30" spans="2:6" ht="12.75">
      <c r="B30" s="43" t="s">
        <v>43</v>
      </c>
      <c r="C30" s="37">
        <v>2.0889499999999996</v>
      </c>
      <c r="D30" s="38">
        <v>1.07297</v>
      </c>
      <c r="E30" s="173">
        <v>41.16</v>
      </c>
      <c r="F30" s="167">
        <f t="shared" si="2"/>
        <v>3.1619199999999994</v>
      </c>
    </row>
    <row r="31" spans="2:6" ht="12.75">
      <c r="B31" s="43" t="s">
        <v>44</v>
      </c>
      <c r="C31" s="37">
        <v>1.9118799999999998</v>
      </c>
      <c r="D31" s="38">
        <v>0.47684</v>
      </c>
      <c r="E31" s="173">
        <v>37.12</v>
      </c>
      <c r="F31" s="167">
        <f t="shared" si="2"/>
        <v>2.3887199999999997</v>
      </c>
    </row>
    <row r="32" spans="2:6" ht="12.75">
      <c r="B32" s="43" t="s">
        <v>45</v>
      </c>
      <c r="C32" s="37">
        <v>5.32971</v>
      </c>
      <c r="D32" s="38">
        <v>2.57406</v>
      </c>
      <c r="E32" s="173">
        <v>23.66</v>
      </c>
      <c r="F32" s="167">
        <f t="shared" si="2"/>
        <v>7.90377</v>
      </c>
    </row>
    <row r="33" spans="2:6" ht="12.75">
      <c r="B33" s="43" t="s">
        <v>46</v>
      </c>
      <c r="C33" s="37">
        <v>11.93249</v>
      </c>
      <c r="D33" s="38">
        <v>7.98121</v>
      </c>
      <c r="E33" s="173">
        <v>13.15</v>
      </c>
      <c r="F33" s="167">
        <f t="shared" si="2"/>
        <v>19.9137</v>
      </c>
    </row>
    <row r="34" spans="2:6" ht="12.75">
      <c r="B34" s="43" t="s">
        <v>47</v>
      </c>
      <c r="C34" s="37">
        <v>5.09146</v>
      </c>
      <c r="D34" s="38">
        <v>3.46914</v>
      </c>
      <c r="E34" s="149">
        <v>20.75</v>
      </c>
      <c r="F34" s="167">
        <f t="shared" si="2"/>
        <v>8.560599999999999</v>
      </c>
    </row>
    <row r="35" spans="2:6" ht="12.75">
      <c r="B35" s="43" t="s">
        <v>48</v>
      </c>
      <c r="C35" s="37">
        <v>2.6754300000000004</v>
      </c>
      <c r="D35" s="38">
        <v>1.45759</v>
      </c>
      <c r="E35" s="149">
        <v>28.11</v>
      </c>
      <c r="F35" s="167">
        <f t="shared" si="2"/>
        <v>4.13302</v>
      </c>
    </row>
    <row r="36" spans="2:6" ht="12.75">
      <c r="B36" s="43" t="s">
        <v>49</v>
      </c>
      <c r="C36" s="37">
        <v>2.89439</v>
      </c>
      <c r="D36" s="38">
        <v>2.0768899999999997</v>
      </c>
      <c r="E36" s="149">
        <v>24.02</v>
      </c>
      <c r="F36" s="167">
        <f t="shared" si="2"/>
        <v>4.97128</v>
      </c>
    </row>
    <row r="37" spans="2:7" ht="12.75">
      <c r="B37" s="277" t="s">
        <v>14</v>
      </c>
      <c r="C37" s="277"/>
      <c r="D37" s="277"/>
      <c r="E37" s="278"/>
      <c r="F37" s="277"/>
      <c r="G37" s="135"/>
    </row>
    <row r="38" spans="2:6" ht="12.75">
      <c r="B38" s="165" t="s">
        <v>41</v>
      </c>
      <c r="C38" s="35">
        <v>575.97106</v>
      </c>
      <c r="D38" s="36">
        <v>731.5638600000001</v>
      </c>
      <c r="E38" s="172">
        <v>0.7875380786889515</v>
      </c>
      <c r="F38" s="166">
        <f>C38+D38</f>
        <v>1307.53492</v>
      </c>
    </row>
    <row r="39" spans="2:6" ht="12.75">
      <c r="B39" s="43" t="s">
        <v>42</v>
      </c>
      <c r="C39" s="37">
        <v>323.46085999999997</v>
      </c>
      <c r="D39" s="38">
        <v>341.09858999999994</v>
      </c>
      <c r="E39" s="173">
        <v>1.637263597700032</v>
      </c>
      <c r="F39" s="167">
        <f aca="true" t="shared" si="3" ref="F39:F46">C39+D39</f>
        <v>664.55945</v>
      </c>
    </row>
    <row r="40" spans="2:6" ht="12.75">
      <c r="B40" s="43" t="s">
        <v>43</v>
      </c>
      <c r="C40" s="37">
        <v>63.84865</v>
      </c>
      <c r="D40" s="38">
        <v>154.31274999999997</v>
      </c>
      <c r="E40" s="173">
        <v>2.81013896177725</v>
      </c>
      <c r="F40" s="167">
        <f t="shared" si="3"/>
        <v>218.16139999999996</v>
      </c>
    </row>
    <row r="41" spans="2:6" ht="12.75">
      <c r="B41" s="43" t="s">
        <v>44</v>
      </c>
      <c r="C41" s="37">
        <v>30.215760000000003</v>
      </c>
      <c r="D41" s="38">
        <v>15.401259999999999</v>
      </c>
      <c r="E41" s="173">
        <v>8.53949266339669</v>
      </c>
      <c r="F41" s="167">
        <f t="shared" si="3"/>
        <v>45.617020000000004</v>
      </c>
    </row>
    <row r="42" spans="2:6" ht="12.75">
      <c r="B42" s="43" t="s">
        <v>45</v>
      </c>
      <c r="C42" s="37">
        <v>23.00775</v>
      </c>
      <c r="D42" s="38">
        <v>37.61987</v>
      </c>
      <c r="E42" s="173">
        <v>5.6762063373035145</v>
      </c>
      <c r="F42" s="167">
        <f t="shared" si="3"/>
        <v>60.62762</v>
      </c>
    </row>
    <row r="43" spans="2:6" ht="12.75">
      <c r="B43" s="43" t="s">
        <v>46</v>
      </c>
      <c r="C43" s="37">
        <v>48.22543999999999</v>
      </c>
      <c r="D43" s="38">
        <v>77.73453</v>
      </c>
      <c r="E43" s="173">
        <v>3.8288650586143493</v>
      </c>
      <c r="F43" s="167">
        <f t="shared" si="3"/>
        <v>125.95997</v>
      </c>
    </row>
    <row r="44" spans="2:6" ht="12.75">
      <c r="B44" s="43" t="s">
        <v>47</v>
      </c>
      <c r="C44" s="37">
        <v>20.21986</v>
      </c>
      <c r="D44" s="38">
        <v>25.410929999999997</v>
      </c>
      <c r="E44" s="149">
        <v>6.64048589064163</v>
      </c>
      <c r="F44" s="167">
        <f t="shared" si="3"/>
        <v>45.63079</v>
      </c>
    </row>
    <row r="45" spans="2:6" ht="12.75">
      <c r="B45" s="43" t="s">
        <v>48</v>
      </c>
      <c r="C45" s="37">
        <v>56.12027</v>
      </c>
      <c r="D45" s="38">
        <v>43.68437</v>
      </c>
      <c r="E45" s="149">
        <v>5.678509801312224</v>
      </c>
      <c r="F45" s="167">
        <f t="shared" si="3"/>
        <v>99.80464</v>
      </c>
    </row>
    <row r="46" spans="2:7" ht="12.75">
      <c r="B46" s="168" t="s">
        <v>49</v>
      </c>
      <c r="C46" s="169">
        <v>10.872459999999998</v>
      </c>
      <c r="D46" s="170">
        <v>28.77126</v>
      </c>
      <c r="E46" s="164">
        <v>6.049863931549278</v>
      </c>
      <c r="F46" s="171">
        <f t="shared" si="3"/>
        <v>39.64372</v>
      </c>
      <c r="G46" s="135"/>
    </row>
  </sheetData>
  <sheetProtection/>
  <mergeCells count="2">
    <mergeCell ref="B5:B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46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customWidth="1"/>
    <col min="3" max="4" width="12.625" style="0" customWidth="1"/>
    <col min="5" max="5" width="6.625" style="0" customWidth="1"/>
    <col min="6" max="6" width="12.625" style="0" customWidth="1"/>
  </cols>
  <sheetData>
    <row r="3" ht="12.75">
      <c r="A3" s="26" t="s">
        <v>178</v>
      </c>
    </row>
    <row r="5" spans="2:6" ht="12.75">
      <c r="B5" s="381" t="s">
        <v>40</v>
      </c>
      <c r="C5" s="279" t="s">
        <v>114</v>
      </c>
      <c r="D5" s="372" t="s">
        <v>32</v>
      </c>
      <c r="E5" s="372"/>
      <c r="F5" s="280" t="s">
        <v>36</v>
      </c>
    </row>
    <row r="6" spans="2:6" ht="27.75">
      <c r="B6" s="382"/>
      <c r="C6" s="281" t="s">
        <v>50</v>
      </c>
      <c r="D6" s="281" t="s">
        <v>50</v>
      </c>
      <c r="E6" s="282" t="s">
        <v>37</v>
      </c>
      <c r="F6" s="283" t="s">
        <v>50</v>
      </c>
    </row>
    <row r="7" spans="2:6" ht="12.75">
      <c r="B7" s="229" t="s">
        <v>11</v>
      </c>
      <c r="C7" s="230"/>
      <c r="D7" s="230"/>
      <c r="E7" s="231"/>
      <c r="F7" s="230"/>
    </row>
    <row r="8" spans="2:6" ht="12.75">
      <c r="B8" s="165" t="s">
        <v>41</v>
      </c>
      <c r="C8" s="134">
        <v>26770.39</v>
      </c>
      <c r="D8" s="152">
        <v>63722.749</v>
      </c>
      <c r="E8" s="172">
        <v>2.440491587051997</v>
      </c>
      <c r="F8" s="174">
        <f>C8+D8</f>
        <v>90493.139</v>
      </c>
    </row>
    <row r="9" spans="2:6" ht="12.75">
      <c r="B9" s="43" t="s">
        <v>42</v>
      </c>
      <c r="C9" s="33">
        <v>8865.685</v>
      </c>
      <c r="D9" s="34">
        <v>11394.5</v>
      </c>
      <c r="E9" s="173">
        <v>8.061121416104564</v>
      </c>
      <c r="F9" s="175">
        <f aca="true" t="shared" si="0" ref="F9:F16">C9+D9</f>
        <v>20260.184999999998</v>
      </c>
    </row>
    <row r="10" spans="2:6" ht="12.75">
      <c r="B10" s="43" t="s">
        <v>43</v>
      </c>
      <c r="C10" s="33">
        <v>3950.738</v>
      </c>
      <c r="D10" s="34">
        <v>14688.928</v>
      </c>
      <c r="E10" s="173">
        <v>5.276256372081146</v>
      </c>
      <c r="F10" s="175">
        <f t="shared" si="0"/>
        <v>18639.666</v>
      </c>
    </row>
    <row r="11" spans="2:6" ht="12.75">
      <c r="B11" s="43" t="s">
        <v>44</v>
      </c>
      <c r="C11" s="33">
        <v>5471.051</v>
      </c>
      <c r="D11" s="34">
        <v>4724.759</v>
      </c>
      <c r="E11" s="173">
        <v>9.5891779238142</v>
      </c>
      <c r="F11" s="175">
        <f t="shared" si="0"/>
        <v>10195.810000000001</v>
      </c>
    </row>
    <row r="12" spans="2:6" ht="12.75">
      <c r="B12" s="43" t="s">
        <v>45</v>
      </c>
      <c r="C12" s="33">
        <v>1746.136</v>
      </c>
      <c r="D12" s="34">
        <v>7081.898</v>
      </c>
      <c r="E12" s="173">
        <v>7.78107020862845</v>
      </c>
      <c r="F12" s="175">
        <f t="shared" si="0"/>
        <v>8828.034</v>
      </c>
    </row>
    <row r="13" spans="2:6" ht="12.75">
      <c r="B13" s="43" t="s">
        <v>46</v>
      </c>
      <c r="C13" s="33">
        <v>1725.768</v>
      </c>
      <c r="D13" s="34">
        <v>10689.795</v>
      </c>
      <c r="E13" s="173">
        <v>5.8058910913409125</v>
      </c>
      <c r="F13" s="175">
        <f t="shared" si="0"/>
        <v>12415.563</v>
      </c>
    </row>
    <row r="14" spans="2:6" ht="12.75">
      <c r="B14" s="43" t="s">
        <v>47</v>
      </c>
      <c r="C14" s="33">
        <v>2654.453</v>
      </c>
      <c r="D14" s="34">
        <v>6406.742</v>
      </c>
      <c r="E14" s="149">
        <v>9.574356195981176</v>
      </c>
      <c r="F14" s="175">
        <f t="shared" si="0"/>
        <v>9061.195</v>
      </c>
    </row>
    <row r="15" spans="2:6" ht="12.75">
      <c r="B15" s="43" t="s">
        <v>48</v>
      </c>
      <c r="C15" s="33">
        <v>813.652</v>
      </c>
      <c r="D15" s="34">
        <v>1025.601</v>
      </c>
      <c r="E15" s="149">
        <v>21.068225187078056</v>
      </c>
      <c r="F15" s="175">
        <f t="shared" si="0"/>
        <v>1839.2530000000002</v>
      </c>
    </row>
    <row r="16" spans="2:6" ht="12.75">
      <c r="B16" s="43" t="s">
        <v>49</v>
      </c>
      <c r="C16" s="33">
        <v>1542.907</v>
      </c>
      <c r="D16" s="34">
        <v>7570.735</v>
      </c>
      <c r="E16" s="149">
        <v>9.917896735546025</v>
      </c>
      <c r="F16" s="175">
        <f t="shared" si="0"/>
        <v>9113.642</v>
      </c>
    </row>
    <row r="17" spans="2:6" ht="12.75">
      <c r="B17" s="247" t="s">
        <v>12</v>
      </c>
      <c r="C17" s="248"/>
      <c r="D17" s="248"/>
      <c r="E17" s="249"/>
      <c r="F17" s="248"/>
    </row>
    <row r="18" spans="2:6" ht="12.75">
      <c r="B18" s="165" t="s">
        <v>41</v>
      </c>
      <c r="C18" s="134">
        <v>80189.022</v>
      </c>
      <c r="D18" s="152">
        <v>146700.063</v>
      </c>
      <c r="E18" s="172">
        <v>1.8760139755196705</v>
      </c>
      <c r="F18" s="174">
        <f>C18+D18</f>
        <v>226889.085</v>
      </c>
    </row>
    <row r="19" spans="2:6" ht="12.75">
      <c r="B19" s="43" t="s">
        <v>42</v>
      </c>
      <c r="C19" s="33">
        <v>52058.753</v>
      </c>
      <c r="D19" s="34">
        <v>87987.616</v>
      </c>
      <c r="E19" s="173">
        <v>2.9257007491559612</v>
      </c>
      <c r="F19" s="175">
        <f aca="true" t="shared" si="1" ref="F19:F26">C19+D19</f>
        <v>140046.369</v>
      </c>
    </row>
    <row r="20" spans="2:6" ht="12.75">
      <c r="B20" s="43" t="s">
        <v>43</v>
      </c>
      <c r="C20" s="33">
        <v>8843.83</v>
      </c>
      <c r="D20" s="34">
        <v>24461.119</v>
      </c>
      <c r="E20" s="173">
        <v>4.764276763118561</v>
      </c>
      <c r="F20" s="175">
        <f t="shared" si="1"/>
        <v>33304.949</v>
      </c>
    </row>
    <row r="21" spans="2:6" ht="12.75">
      <c r="B21" s="43" t="s">
        <v>44</v>
      </c>
      <c r="C21" s="33">
        <v>370.798</v>
      </c>
      <c r="D21" s="34">
        <v>348.331</v>
      </c>
      <c r="E21" s="173">
        <v>38.40233315894685</v>
      </c>
      <c r="F21" s="175">
        <f t="shared" si="1"/>
        <v>719.129</v>
      </c>
    </row>
    <row r="22" spans="2:6" ht="12.75">
      <c r="B22" s="43" t="s">
        <v>45</v>
      </c>
      <c r="C22" s="33">
        <v>3487.315</v>
      </c>
      <c r="D22" s="34">
        <v>5949.666</v>
      </c>
      <c r="E22" s="173">
        <v>12.135004650389716</v>
      </c>
      <c r="F22" s="175">
        <f t="shared" si="1"/>
        <v>9436.981</v>
      </c>
    </row>
    <row r="23" spans="2:6" ht="12.75">
      <c r="B23" s="43" t="s">
        <v>46</v>
      </c>
      <c r="C23" s="33">
        <v>4811.415</v>
      </c>
      <c r="D23" s="34">
        <v>12324.889</v>
      </c>
      <c r="E23" s="173">
        <v>7.342909615988708</v>
      </c>
      <c r="F23" s="175">
        <f t="shared" si="1"/>
        <v>17136.304</v>
      </c>
    </row>
    <row r="24" spans="2:6" ht="12.75">
      <c r="B24" s="43" t="s">
        <v>47</v>
      </c>
      <c r="C24" s="33">
        <v>1439.698</v>
      </c>
      <c r="D24" s="34">
        <v>3498.179</v>
      </c>
      <c r="E24" s="149">
        <v>17.197393496416126</v>
      </c>
      <c r="F24" s="175">
        <f t="shared" si="1"/>
        <v>4937.877</v>
      </c>
    </row>
    <row r="25" spans="2:6" ht="12.75">
      <c r="B25" s="43" t="s">
        <v>48</v>
      </c>
      <c r="C25" s="33">
        <v>8151.297</v>
      </c>
      <c r="D25" s="34">
        <v>7358.853</v>
      </c>
      <c r="E25" s="149">
        <v>8.073806726633613</v>
      </c>
      <c r="F25" s="175">
        <f t="shared" si="1"/>
        <v>15510.15</v>
      </c>
    </row>
    <row r="26" spans="2:6" ht="12.75">
      <c r="B26" s="43" t="s">
        <v>49</v>
      </c>
      <c r="C26" s="33">
        <v>1025.916</v>
      </c>
      <c r="D26" s="34">
        <v>3031.672</v>
      </c>
      <c r="E26" s="149">
        <v>25.15495850757845</v>
      </c>
      <c r="F26" s="175">
        <f t="shared" si="1"/>
        <v>4057.5879999999997</v>
      </c>
    </row>
    <row r="27" spans="2:6" ht="12.75">
      <c r="B27" s="256" t="s">
        <v>13</v>
      </c>
      <c r="C27" s="257"/>
      <c r="D27" s="257"/>
      <c r="E27" s="258"/>
      <c r="F27" s="257"/>
    </row>
    <row r="28" spans="2:6" ht="12.75">
      <c r="B28" s="165" t="s">
        <v>41</v>
      </c>
      <c r="C28" s="134">
        <v>19426.641</v>
      </c>
      <c r="D28" s="152">
        <v>17938.689</v>
      </c>
      <c r="E28" s="172">
        <v>5.64</v>
      </c>
      <c r="F28" s="174">
        <f>C28+D28</f>
        <v>37365.33</v>
      </c>
    </row>
    <row r="29" spans="2:6" ht="12.75">
      <c r="B29" s="43" t="s">
        <v>42</v>
      </c>
      <c r="C29" s="33">
        <v>11087.784</v>
      </c>
      <c r="D29" s="34">
        <v>9477.341</v>
      </c>
      <c r="E29" s="173">
        <v>10.16</v>
      </c>
      <c r="F29" s="175">
        <f aca="true" t="shared" si="2" ref="F29:F36">C29+D29</f>
        <v>20565.125</v>
      </c>
    </row>
    <row r="30" spans="2:6" ht="12.75">
      <c r="B30" s="43" t="s">
        <v>43</v>
      </c>
      <c r="C30" s="33">
        <v>511.644</v>
      </c>
      <c r="D30" s="34">
        <v>269.027</v>
      </c>
      <c r="E30" s="173">
        <v>45.16</v>
      </c>
      <c r="F30" s="175">
        <f t="shared" si="2"/>
        <v>780.671</v>
      </c>
    </row>
    <row r="31" spans="2:6" ht="12.75">
      <c r="B31" s="43" t="s">
        <v>44</v>
      </c>
      <c r="C31" s="33">
        <v>605.717</v>
      </c>
      <c r="D31" s="34">
        <v>217.825</v>
      </c>
      <c r="E31" s="173">
        <v>40.59</v>
      </c>
      <c r="F31" s="175">
        <f t="shared" si="2"/>
        <v>823.5419999999999</v>
      </c>
    </row>
    <row r="32" spans="2:6" ht="12.75">
      <c r="B32" s="43" t="s">
        <v>45</v>
      </c>
      <c r="C32" s="33">
        <v>1481.429</v>
      </c>
      <c r="D32" s="34">
        <v>1344.282</v>
      </c>
      <c r="E32" s="173">
        <v>27.88</v>
      </c>
      <c r="F32" s="175">
        <f t="shared" si="2"/>
        <v>2825.7110000000002</v>
      </c>
    </row>
    <row r="33" spans="2:6" ht="12.75">
      <c r="B33" s="43" t="s">
        <v>46</v>
      </c>
      <c r="C33" s="33">
        <v>2712.396</v>
      </c>
      <c r="D33" s="34">
        <v>3322.213</v>
      </c>
      <c r="E33" s="173">
        <v>15.8</v>
      </c>
      <c r="F33" s="175">
        <f t="shared" si="2"/>
        <v>6034.609</v>
      </c>
    </row>
    <row r="34" spans="2:6" ht="12.75">
      <c r="B34" s="43" t="s">
        <v>47</v>
      </c>
      <c r="C34" s="33">
        <v>1344.911</v>
      </c>
      <c r="D34" s="34">
        <v>1563.156</v>
      </c>
      <c r="E34" s="149">
        <v>23.38</v>
      </c>
      <c r="F34" s="175">
        <f t="shared" si="2"/>
        <v>2908.067</v>
      </c>
    </row>
    <row r="35" spans="2:6" ht="12.75">
      <c r="B35" s="43" t="s">
        <v>48</v>
      </c>
      <c r="C35" s="33">
        <v>605.942</v>
      </c>
      <c r="D35" s="34">
        <v>342.184</v>
      </c>
      <c r="E35" s="149">
        <v>33.04</v>
      </c>
      <c r="F35" s="175">
        <f t="shared" si="2"/>
        <v>948.126</v>
      </c>
    </row>
    <row r="36" spans="2:6" ht="12.75">
      <c r="B36" s="43" t="s">
        <v>49</v>
      </c>
      <c r="C36" s="33">
        <v>1076.819</v>
      </c>
      <c r="D36" s="34">
        <v>1141.458</v>
      </c>
      <c r="E36" s="149">
        <v>36.27</v>
      </c>
      <c r="F36" s="175">
        <f t="shared" si="2"/>
        <v>2218.277</v>
      </c>
    </row>
    <row r="37" spans="2:6" ht="12.75">
      <c r="B37" s="277" t="s">
        <v>14</v>
      </c>
      <c r="C37" s="277"/>
      <c r="D37" s="277"/>
      <c r="E37" s="278"/>
      <c r="F37" s="277"/>
    </row>
    <row r="38" spans="2:6" ht="12.75">
      <c r="B38" s="165" t="s">
        <v>41</v>
      </c>
      <c r="C38" s="134">
        <v>126386.053</v>
      </c>
      <c r="D38" s="152">
        <v>228361.501</v>
      </c>
      <c r="E38" s="172">
        <v>1.4534288183022424</v>
      </c>
      <c r="F38" s="174">
        <f>C38+D38</f>
        <v>354747.554</v>
      </c>
    </row>
    <row r="39" spans="2:6" ht="12.75">
      <c r="B39" s="43" t="s">
        <v>42</v>
      </c>
      <c r="C39" s="33">
        <v>72012.222</v>
      </c>
      <c r="D39" s="34">
        <v>108859.457</v>
      </c>
      <c r="E39" s="173">
        <v>2.662027816064076</v>
      </c>
      <c r="F39" s="175">
        <f aca="true" t="shared" si="3" ref="F39:F46">C39+D39</f>
        <v>180871.679</v>
      </c>
    </row>
    <row r="40" spans="2:6" ht="12.75">
      <c r="B40" s="43" t="s">
        <v>43</v>
      </c>
      <c r="C40" s="33">
        <v>13306.212</v>
      </c>
      <c r="D40" s="34">
        <v>39419.074</v>
      </c>
      <c r="E40" s="173">
        <v>3.5638548463325015</v>
      </c>
      <c r="F40" s="175">
        <f t="shared" si="3"/>
        <v>52725.286</v>
      </c>
    </row>
    <row r="41" spans="2:6" ht="12.75">
      <c r="B41" s="43" t="s">
        <v>44</v>
      </c>
      <c r="C41" s="33">
        <v>6447.566</v>
      </c>
      <c r="D41" s="34">
        <v>5290.915</v>
      </c>
      <c r="E41" s="173">
        <v>9.083552894865658</v>
      </c>
      <c r="F41" s="175">
        <f t="shared" si="3"/>
        <v>11738.481</v>
      </c>
    </row>
    <row r="42" spans="2:6" ht="12.75">
      <c r="B42" s="43" t="s">
        <v>45</v>
      </c>
      <c r="C42" s="33">
        <v>6714.88</v>
      </c>
      <c r="D42" s="34">
        <v>14375.846</v>
      </c>
      <c r="E42" s="173">
        <v>6.834678676433479</v>
      </c>
      <c r="F42" s="175">
        <f t="shared" si="3"/>
        <v>21090.726</v>
      </c>
    </row>
    <row r="43" spans="2:6" ht="12.75">
      <c r="B43" s="43" t="s">
        <v>46</v>
      </c>
      <c r="C43" s="33">
        <v>9249.579</v>
      </c>
      <c r="D43" s="34">
        <v>26336.897</v>
      </c>
      <c r="E43" s="173">
        <v>4.618814329016414</v>
      </c>
      <c r="F43" s="175">
        <f t="shared" si="3"/>
        <v>35586.476</v>
      </c>
    </row>
    <row r="44" spans="2:6" ht="12.75">
      <c r="B44" s="43" t="s">
        <v>47</v>
      </c>
      <c r="C44" s="33">
        <v>5439.062</v>
      </c>
      <c r="D44" s="34">
        <v>11468.077</v>
      </c>
      <c r="E44" s="149">
        <v>8.14150574548476</v>
      </c>
      <c r="F44" s="175">
        <f t="shared" si="3"/>
        <v>16907.139</v>
      </c>
    </row>
    <row r="45" spans="2:6" ht="12.75">
      <c r="B45" s="43" t="s">
        <v>48</v>
      </c>
      <c r="C45" s="33">
        <v>9570.891</v>
      </c>
      <c r="D45" s="34">
        <v>8726.638</v>
      </c>
      <c r="E45" s="149">
        <v>7.359539138035069</v>
      </c>
      <c r="F45" s="175">
        <f t="shared" si="3"/>
        <v>18297.529000000002</v>
      </c>
    </row>
    <row r="46" spans="2:6" ht="12.75">
      <c r="B46" s="168" t="s">
        <v>49</v>
      </c>
      <c r="C46" s="33">
        <v>3645.642</v>
      </c>
      <c r="D46" s="34">
        <v>11743.865</v>
      </c>
      <c r="E46" s="149">
        <v>9.7711169140778</v>
      </c>
      <c r="F46" s="175">
        <f t="shared" si="3"/>
        <v>15389.507</v>
      </c>
    </row>
  </sheetData>
  <sheetProtection/>
  <mergeCells count="2">
    <mergeCell ref="B5:B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9.00390625" style="30" customWidth="1"/>
    <col min="2" max="2" width="15.625" style="30" customWidth="1"/>
    <col min="3" max="3" width="12.625" style="40" customWidth="1"/>
    <col min="4" max="4" width="12.625" style="30" customWidth="1"/>
    <col min="5" max="5" width="6.625" style="40" customWidth="1"/>
    <col min="6" max="6" width="12.625" style="40" customWidth="1"/>
    <col min="7" max="7" width="12.625" style="30" customWidth="1"/>
    <col min="8" max="8" width="6.625" style="40" customWidth="1"/>
    <col min="9" max="9" width="12.625" style="40" customWidth="1"/>
    <col min="10" max="10" width="12.625" style="30" customWidth="1"/>
    <col min="11" max="11" width="6.625" style="40" customWidth="1"/>
    <col min="12" max="12" width="12.625" style="40" customWidth="1"/>
    <col min="13" max="13" width="12.625" style="30" customWidth="1"/>
    <col min="14" max="14" width="6.625" style="40" customWidth="1"/>
    <col min="15" max="15" width="12.625" style="40" customWidth="1"/>
    <col min="16" max="16" width="12.625" style="30" customWidth="1"/>
    <col min="17" max="17" width="6.625" style="40" customWidth="1"/>
    <col min="18" max="19" width="12.625" style="30" customWidth="1"/>
    <col min="20" max="20" width="6.625" style="41" customWidth="1"/>
    <col min="21" max="22" width="12.625" style="30" customWidth="1"/>
    <col min="23" max="23" width="6.625" style="30" customWidth="1"/>
    <col min="24" max="25" width="12.625" style="30" customWidth="1"/>
    <col min="26" max="26" width="6.625" style="30" customWidth="1"/>
    <col min="27" max="28" width="12.625" style="30" customWidth="1"/>
    <col min="29" max="29" width="6.625" style="30" customWidth="1"/>
    <col min="30" max="31" width="12.625" style="30" customWidth="1"/>
    <col min="32" max="32" width="6.625" style="30" customWidth="1"/>
    <col min="33" max="16384" width="8.75390625" style="30" customWidth="1"/>
  </cols>
  <sheetData>
    <row r="1" ht="12.75">
      <c r="A1"/>
    </row>
    <row r="2" ht="12.75">
      <c r="B2" s="42"/>
    </row>
    <row r="3" spans="1:2" ht="12.75">
      <c r="A3" s="26" t="s">
        <v>179</v>
      </c>
      <c r="B3" s="42"/>
    </row>
    <row r="5" spans="2:32" ht="12.75">
      <c r="B5" s="385" t="s">
        <v>40</v>
      </c>
      <c r="C5" s="383" t="s">
        <v>22</v>
      </c>
      <c r="D5" s="383"/>
      <c r="E5" s="383"/>
      <c r="F5" s="383" t="s">
        <v>23</v>
      </c>
      <c r="G5" s="383"/>
      <c r="H5" s="383"/>
      <c r="I5" s="383" t="s">
        <v>24</v>
      </c>
      <c r="J5" s="383"/>
      <c r="K5" s="383"/>
      <c r="L5" s="383" t="s">
        <v>25</v>
      </c>
      <c r="M5" s="383"/>
      <c r="N5" s="383"/>
      <c r="O5" s="383" t="s">
        <v>26</v>
      </c>
      <c r="P5" s="383"/>
      <c r="Q5" s="384"/>
      <c r="R5" s="383" t="s">
        <v>27</v>
      </c>
      <c r="S5" s="383"/>
      <c r="T5" s="383"/>
      <c r="U5" s="383" t="s">
        <v>28</v>
      </c>
      <c r="V5" s="383"/>
      <c r="W5" s="383"/>
      <c r="X5" s="383" t="s">
        <v>29</v>
      </c>
      <c r="Y5" s="383"/>
      <c r="Z5" s="383"/>
      <c r="AA5" s="383" t="s">
        <v>30</v>
      </c>
      <c r="AB5" s="383"/>
      <c r="AC5" s="383"/>
      <c r="AD5" s="383" t="s">
        <v>31</v>
      </c>
      <c r="AE5" s="383"/>
      <c r="AF5" s="384"/>
    </row>
    <row r="6" spans="2:32" ht="12.75">
      <c r="B6" s="386"/>
      <c r="C6" s="266" t="s">
        <v>114</v>
      </c>
      <c r="D6" s="375" t="s">
        <v>32</v>
      </c>
      <c r="E6" s="375"/>
      <c r="F6" s="266" t="s">
        <v>114</v>
      </c>
      <c r="G6" s="375" t="s">
        <v>32</v>
      </c>
      <c r="H6" s="375"/>
      <c r="I6" s="266" t="s">
        <v>114</v>
      </c>
      <c r="J6" s="375" t="s">
        <v>32</v>
      </c>
      <c r="K6" s="375"/>
      <c r="L6" s="266" t="s">
        <v>114</v>
      </c>
      <c r="M6" s="375" t="s">
        <v>32</v>
      </c>
      <c r="N6" s="375"/>
      <c r="O6" s="266" t="s">
        <v>114</v>
      </c>
      <c r="P6" s="375" t="s">
        <v>32</v>
      </c>
      <c r="Q6" s="376"/>
      <c r="R6" s="266" t="s">
        <v>114</v>
      </c>
      <c r="S6" s="375" t="s">
        <v>32</v>
      </c>
      <c r="T6" s="375"/>
      <c r="U6" s="266" t="s">
        <v>114</v>
      </c>
      <c r="V6" s="375" t="s">
        <v>32</v>
      </c>
      <c r="W6" s="375"/>
      <c r="X6" s="266" t="s">
        <v>114</v>
      </c>
      <c r="Y6" s="375" t="s">
        <v>32</v>
      </c>
      <c r="Z6" s="375"/>
      <c r="AA6" s="266" t="s">
        <v>114</v>
      </c>
      <c r="AB6" s="375" t="s">
        <v>32</v>
      </c>
      <c r="AC6" s="375"/>
      <c r="AD6" s="266" t="s">
        <v>114</v>
      </c>
      <c r="AE6" s="375" t="s">
        <v>32</v>
      </c>
      <c r="AF6" s="376"/>
    </row>
    <row r="7" spans="2:32" ht="27" customHeight="1">
      <c r="B7" s="386"/>
      <c r="C7" s="374" t="s">
        <v>50</v>
      </c>
      <c r="D7" s="375"/>
      <c r="E7" s="267" t="s">
        <v>37</v>
      </c>
      <c r="F7" s="374" t="s">
        <v>50</v>
      </c>
      <c r="G7" s="375"/>
      <c r="H7" s="267" t="s">
        <v>37</v>
      </c>
      <c r="I7" s="374" t="s">
        <v>50</v>
      </c>
      <c r="J7" s="375"/>
      <c r="K7" s="267" t="s">
        <v>37</v>
      </c>
      <c r="L7" s="374" t="s">
        <v>50</v>
      </c>
      <c r="M7" s="375"/>
      <c r="N7" s="267" t="s">
        <v>37</v>
      </c>
      <c r="O7" s="374" t="s">
        <v>50</v>
      </c>
      <c r="P7" s="375"/>
      <c r="Q7" s="268" t="s">
        <v>37</v>
      </c>
      <c r="R7" s="374" t="s">
        <v>50</v>
      </c>
      <c r="S7" s="375"/>
      <c r="T7" s="267" t="s">
        <v>37</v>
      </c>
      <c r="U7" s="374" t="s">
        <v>50</v>
      </c>
      <c r="V7" s="375"/>
      <c r="W7" s="267" t="s">
        <v>37</v>
      </c>
      <c r="X7" s="374" t="s">
        <v>50</v>
      </c>
      <c r="Y7" s="375"/>
      <c r="Z7" s="267" t="s">
        <v>37</v>
      </c>
      <c r="AA7" s="374" t="s">
        <v>50</v>
      </c>
      <c r="AB7" s="375"/>
      <c r="AC7" s="267" t="s">
        <v>37</v>
      </c>
      <c r="AD7" s="374" t="s">
        <v>50</v>
      </c>
      <c r="AE7" s="375"/>
      <c r="AF7" s="268" t="s">
        <v>37</v>
      </c>
    </row>
    <row r="8" spans="2:32" ht="12.75">
      <c r="B8" s="232" t="s">
        <v>11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3"/>
      <c r="AC8" s="233"/>
      <c r="AD8" s="233"/>
      <c r="AE8" s="233"/>
      <c r="AF8" s="233"/>
    </row>
    <row r="9" spans="1:32" ht="12.75">
      <c r="A9" s="334"/>
      <c r="B9" s="165" t="s">
        <v>41</v>
      </c>
      <c r="C9" s="296">
        <v>1631.588</v>
      </c>
      <c r="D9" s="296">
        <v>2945.143</v>
      </c>
      <c r="E9" s="297">
        <v>4.816567170271935</v>
      </c>
      <c r="F9" s="296">
        <v>1330.469</v>
      </c>
      <c r="G9" s="296">
        <v>3224.748</v>
      </c>
      <c r="H9" s="297">
        <v>4.725577288264697</v>
      </c>
      <c r="I9" s="296">
        <v>1210.532</v>
      </c>
      <c r="J9" s="296">
        <v>2902.882</v>
      </c>
      <c r="K9" s="297">
        <v>5.03031782787298</v>
      </c>
      <c r="L9" s="296">
        <v>1158.908</v>
      </c>
      <c r="M9" s="296">
        <v>2986.073</v>
      </c>
      <c r="N9" s="297">
        <v>5.193499228682592</v>
      </c>
      <c r="O9" s="296">
        <v>1066.384</v>
      </c>
      <c r="P9" s="296">
        <v>2849.959</v>
      </c>
      <c r="Q9" s="298">
        <v>5.897619998150447</v>
      </c>
      <c r="R9" s="296">
        <v>1013.426</v>
      </c>
      <c r="S9" s="296">
        <v>2223.898</v>
      </c>
      <c r="T9" s="297">
        <v>6.364792476940489</v>
      </c>
      <c r="U9" s="296">
        <v>1055.068</v>
      </c>
      <c r="V9" s="296">
        <v>1847.683</v>
      </c>
      <c r="W9" s="297">
        <v>6.011630369725803</v>
      </c>
      <c r="X9" s="296">
        <v>1013.857</v>
      </c>
      <c r="Y9" s="296">
        <v>1522.995</v>
      </c>
      <c r="Z9" s="297">
        <v>5.390953932186275</v>
      </c>
      <c r="AA9" s="296">
        <v>827.735</v>
      </c>
      <c r="AB9" s="296">
        <v>1431.483</v>
      </c>
      <c r="AC9" s="297">
        <v>5.843309636625943</v>
      </c>
      <c r="AD9" s="296">
        <v>1250.234</v>
      </c>
      <c r="AE9" s="296">
        <v>1603.203</v>
      </c>
      <c r="AF9" s="298">
        <v>6.188562354377897</v>
      </c>
    </row>
    <row r="10" spans="1:32" ht="12.75">
      <c r="A10" s="334"/>
      <c r="B10" s="43" t="s">
        <v>42</v>
      </c>
      <c r="C10" s="176">
        <v>681.874</v>
      </c>
      <c r="D10" s="176">
        <v>466.057</v>
      </c>
      <c r="E10" s="177">
        <v>17.45268381852813</v>
      </c>
      <c r="F10" s="176">
        <v>524.445</v>
      </c>
      <c r="G10" s="176">
        <v>692.732</v>
      </c>
      <c r="H10" s="177">
        <v>15.53744895777144</v>
      </c>
      <c r="I10" s="176">
        <v>491.051</v>
      </c>
      <c r="J10" s="176">
        <v>684.239</v>
      </c>
      <c r="K10" s="177">
        <v>14.54012846196931</v>
      </c>
      <c r="L10" s="176">
        <v>490.353</v>
      </c>
      <c r="M10" s="176">
        <v>657.71</v>
      </c>
      <c r="N10" s="177">
        <v>16.18385406667859</v>
      </c>
      <c r="O10" s="176">
        <v>449.901</v>
      </c>
      <c r="P10" s="176">
        <v>691.438</v>
      </c>
      <c r="Q10" s="178">
        <v>17.774636393262373</v>
      </c>
      <c r="R10" s="176">
        <v>412.982</v>
      </c>
      <c r="S10" s="176">
        <v>476.035</v>
      </c>
      <c r="T10" s="177">
        <v>18.98752898250205</v>
      </c>
      <c r="U10" s="176">
        <v>435.745</v>
      </c>
      <c r="V10" s="176">
        <v>338.635</v>
      </c>
      <c r="W10" s="177">
        <v>16.836362511410275</v>
      </c>
      <c r="X10" s="176">
        <v>429.982</v>
      </c>
      <c r="Y10" s="176">
        <v>256.468</v>
      </c>
      <c r="Z10" s="177">
        <v>10.284251932373637</v>
      </c>
      <c r="AA10" s="176">
        <v>342.733</v>
      </c>
      <c r="AB10" s="176">
        <v>292.363</v>
      </c>
      <c r="AC10" s="177">
        <v>11.253245555180282</v>
      </c>
      <c r="AD10" s="176">
        <v>622.425</v>
      </c>
      <c r="AE10" s="176">
        <v>440.242</v>
      </c>
      <c r="AF10" s="178">
        <v>17.35827660038743</v>
      </c>
    </row>
    <row r="11" spans="2:32" ht="12.75">
      <c r="B11" s="43" t="s">
        <v>43</v>
      </c>
      <c r="C11" s="176">
        <v>168.354</v>
      </c>
      <c r="D11" s="176">
        <v>502.223</v>
      </c>
      <c r="E11" s="177">
        <v>10.04497248266443</v>
      </c>
      <c r="F11" s="176">
        <v>146.076</v>
      </c>
      <c r="G11" s="176">
        <v>526.136</v>
      </c>
      <c r="H11" s="177">
        <v>9.086909379642083</v>
      </c>
      <c r="I11" s="176">
        <v>133.966</v>
      </c>
      <c r="J11" s="176">
        <v>613.186</v>
      </c>
      <c r="K11" s="177">
        <v>9.289203565307911</v>
      </c>
      <c r="L11" s="176">
        <v>120.218</v>
      </c>
      <c r="M11" s="176">
        <v>867.19</v>
      </c>
      <c r="N11" s="177">
        <v>10.019702019504672</v>
      </c>
      <c r="O11" s="176">
        <v>96.856</v>
      </c>
      <c r="P11" s="176">
        <v>807.525</v>
      </c>
      <c r="Q11" s="178">
        <v>9.482536528791478</v>
      </c>
      <c r="R11" s="176">
        <v>85.814</v>
      </c>
      <c r="S11" s="176">
        <v>748.365</v>
      </c>
      <c r="T11" s="177">
        <v>11.620044446733115</v>
      </c>
      <c r="U11" s="176">
        <v>85.997</v>
      </c>
      <c r="V11" s="176">
        <v>470.303</v>
      </c>
      <c r="W11" s="177">
        <v>12.578774355769406</v>
      </c>
      <c r="X11" s="176">
        <v>90.608</v>
      </c>
      <c r="Y11" s="176">
        <v>471.667</v>
      </c>
      <c r="Z11" s="177">
        <v>12.040444603961925</v>
      </c>
      <c r="AA11" s="176">
        <v>80.859</v>
      </c>
      <c r="AB11" s="176">
        <v>310.457</v>
      </c>
      <c r="AC11" s="177">
        <v>11.603829409894674</v>
      </c>
      <c r="AD11" s="176">
        <v>123.538</v>
      </c>
      <c r="AE11" s="176">
        <v>360.021</v>
      </c>
      <c r="AF11" s="178">
        <v>12.080403580236334</v>
      </c>
    </row>
    <row r="12" spans="2:32" ht="12.75">
      <c r="B12" s="43" t="s">
        <v>44</v>
      </c>
      <c r="C12" s="176">
        <v>332.154</v>
      </c>
      <c r="D12" s="176">
        <v>308.711</v>
      </c>
      <c r="E12" s="177">
        <v>15.425457528824586</v>
      </c>
      <c r="F12" s="176">
        <v>305.963</v>
      </c>
      <c r="G12" s="176">
        <v>302.587</v>
      </c>
      <c r="H12" s="177">
        <v>15.149826557654986</v>
      </c>
      <c r="I12" s="176">
        <v>294.098</v>
      </c>
      <c r="J12" s="176">
        <v>233.86</v>
      </c>
      <c r="K12" s="177">
        <v>19.26918363916365</v>
      </c>
      <c r="L12" s="176">
        <v>264.05</v>
      </c>
      <c r="M12" s="176">
        <v>182.159</v>
      </c>
      <c r="N12" s="177">
        <v>22.24889481597412</v>
      </c>
      <c r="O12" s="176">
        <v>264.136</v>
      </c>
      <c r="P12" s="176">
        <v>144.152</v>
      </c>
      <c r="Q12" s="178">
        <v>28.76789940388735</v>
      </c>
      <c r="R12" s="176">
        <v>244.791</v>
      </c>
      <c r="S12" s="176">
        <v>103.757</v>
      </c>
      <c r="T12" s="177">
        <v>28.382582927295914</v>
      </c>
      <c r="U12" s="176">
        <v>222.129</v>
      </c>
      <c r="V12" s="176">
        <v>85.513</v>
      </c>
      <c r="W12" s="177">
        <v>25.52717888882072</v>
      </c>
      <c r="X12" s="176">
        <v>185.674</v>
      </c>
      <c r="Y12" s="176">
        <v>39.709</v>
      </c>
      <c r="Z12" s="177">
        <v>36.50003407854573</v>
      </c>
      <c r="AA12" s="176">
        <v>124.421</v>
      </c>
      <c r="AB12" s="176">
        <v>50.855</v>
      </c>
      <c r="AC12" s="177">
        <v>40.221889121439006</v>
      </c>
      <c r="AD12" s="176">
        <v>113.77</v>
      </c>
      <c r="AE12" s="176">
        <v>48.486</v>
      </c>
      <c r="AF12" s="178">
        <v>53.838931635157195</v>
      </c>
    </row>
    <row r="13" spans="2:32" ht="12.75">
      <c r="B13" s="43" t="s">
        <v>45</v>
      </c>
      <c r="C13" s="176">
        <v>138.237</v>
      </c>
      <c r="D13" s="176">
        <v>269.746</v>
      </c>
      <c r="E13" s="177">
        <v>11.877809302152347</v>
      </c>
      <c r="F13" s="176">
        <v>83.888</v>
      </c>
      <c r="G13" s="176">
        <v>332.517</v>
      </c>
      <c r="H13" s="177">
        <v>15.455950154362046</v>
      </c>
      <c r="I13" s="176">
        <v>49.905</v>
      </c>
      <c r="J13" s="176">
        <v>375.583</v>
      </c>
      <c r="K13" s="177">
        <v>17.46373429410591</v>
      </c>
      <c r="L13" s="176">
        <v>49.381</v>
      </c>
      <c r="M13" s="176">
        <v>439.619</v>
      </c>
      <c r="N13" s="177">
        <v>12.28519933935842</v>
      </c>
      <c r="O13" s="176">
        <v>36.044</v>
      </c>
      <c r="P13" s="176">
        <v>448.692</v>
      </c>
      <c r="Q13" s="178">
        <v>14.730413287003724</v>
      </c>
      <c r="R13" s="176">
        <v>49.876</v>
      </c>
      <c r="S13" s="176">
        <v>243.693</v>
      </c>
      <c r="T13" s="177">
        <v>12.802953100568468</v>
      </c>
      <c r="U13" s="176">
        <v>55.448</v>
      </c>
      <c r="V13" s="176">
        <v>377.725</v>
      </c>
      <c r="W13" s="177">
        <v>14.952441814030918</v>
      </c>
      <c r="X13" s="176">
        <v>54.849</v>
      </c>
      <c r="Y13" s="176">
        <v>250.201</v>
      </c>
      <c r="Z13" s="177">
        <v>16.274806826173815</v>
      </c>
      <c r="AA13" s="176">
        <v>49.309</v>
      </c>
      <c r="AB13" s="176">
        <v>274.574</v>
      </c>
      <c r="AC13" s="177">
        <v>21.641516795684787</v>
      </c>
      <c r="AD13" s="176">
        <v>84.785</v>
      </c>
      <c r="AE13" s="176">
        <v>188.453</v>
      </c>
      <c r="AF13" s="178">
        <v>14.726039942479204</v>
      </c>
    </row>
    <row r="14" spans="2:32" ht="12.75">
      <c r="B14" s="43" t="s">
        <v>46</v>
      </c>
      <c r="C14" s="176">
        <v>79.324</v>
      </c>
      <c r="D14" s="176">
        <v>543.872</v>
      </c>
      <c r="E14" s="177">
        <v>7.504440948408023</v>
      </c>
      <c r="F14" s="176">
        <v>76.881</v>
      </c>
      <c r="G14" s="176">
        <v>560.543</v>
      </c>
      <c r="H14" s="177">
        <v>7.421677588967455</v>
      </c>
      <c r="I14" s="176">
        <v>73.286</v>
      </c>
      <c r="J14" s="176">
        <v>385.725</v>
      </c>
      <c r="K14" s="177">
        <v>7.11899559040042</v>
      </c>
      <c r="L14" s="176">
        <v>57.894</v>
      </c>
      <c r="M14" s="176">
        <v>300.16</v>
      </c>
      <c r="N14" s="177">
        <v>7.779924022081714</v>
      </c>
      <c r="O14" s="176">
        <v>56.203</v>
      </c>
      <c r="P14" s="176">
        <v>279.709</v>
      </c>
      <c r="Q14" s="178">
        <v>7.703785314238626</v>
      </c>
      <c r="R14" s="176">
        <v>56.037</v>
      </c>
      <c r="S14" s="176">
        <v>188.623</v>
      </c>
      <c r="T14" s="177">
        <v>9.07603510764783</v>
      </c>
      <c r="U14" s="176">
        <v>73.441</v>
      </c>
      <c r="V14" s="176">
        <v>144.333</v>
      </c>
      <c r="W14" s="177">
        <v>7.759413781458295</v>
      </c>
      <c r="X14" s="176">
        <v>63.884</v>
      </c>
      <c r="Y14" s="176">
        <v>153.566</v>
      </c>
      <c r="Z14" s="177">
        <v>9.761951913913729</v>
      </c>
      <c r="AA14" s="176">
        <v>46.91</v>
      </c>
      <c r="AB14" s="176">
        <v>135.04</v>
      </c>
      <c r="AC14" s="177">
        <v>7.565481080754982</v>
      </c>
      <c r="AD14" s="176">
        <v>92.585</v>
      </c>
      <c r="AE14" s="176">
        <v>144.817</v>
      </c>
      <c r="AF14" s="178">
        <v>7.062652233672521</v>
      </c>
    </row>
    <row r="15" spans="2:32" ht="12.75">
      <c r="B15" s="43" t="s">
        <v>47</v>
      </c>
      <c r="C15" s="176">
        <v>113.386</v>
      </c>
      <c r="D15" s="176">
        <v>442.961</v>
      </c>
      <c r="E15" s="177">
        <v>15.368299332483529</v>
      </c>
      <c r="F15" s="176">
        <v>95.283</v>
      </c>
      <c r="G15" s="176">
        <v>361.449</v>
      </c>
      <c r="H15" s="177">
        <v>11.625346175892563</v>
      </c>
      <c r="I15" s="176">
        <v>89.347</v>
      </c>
      <c r="J15" s="176">
        <v>240.427</v>
      </c>
      <c r="K15" s="177">
        <v>13.472999310722761</v>
      </c>
      <c r="L15" s="176">
        <v>101.104</v>
      </c>
      <c r="M15" s="176">
        <v>194.824</v>
      </c>
      <c r="N15" s="177">
        <v>14.3010393659929</v>
      </c>
      <c r="O15" s="176">
        <v>110.491</v>
      </c>
      <c r="P15" s="176">
        <v>170.021</v>
      </c>
      <c r="Q15" s="178">
        <v>13.05571975800647</v>
      </c>
      <c r="R15" s="176">
        <v>113.91</v>
      </c>
      <c r="S15" s="176">
        <v>153.518</v>
      </c>
      <c r="T15" s="177">
        <v>18.55652835731276</v>
      </c>
      <c r="U15" s="176">
        <v>126.281</v>
      </c>
      <c r="V15" s="176">
        <v>158.397</v>
      </c>
      <c r="W15" s="177">
        <v>13.540959581858198</v>
      </c>
      <c r="X15" s="176">
        <v>128.834</v>
      </c>
      <c r="Y15" s="176">
        <v>137.402</v>
      </c>
      <c r="Z15" s="177">
        <v>7.437781581986553</v>
      </c>
      <c r="AA15" s="176">
        <v>124.185</v>
      </c>
      <c r="AB15" s="176">
        <v>168.702</v>
      </c>
      <c r="AC15" s="177">
        <v>11.934070319837602</v>
      </c>
      <c r="AD15" s="176">
        <v>132.65</v>
      </c>
      <c r="AE15" s="176">
        <v>190.62</v>
      </c>
      <c r="AF15" s="178">
        <v>10.08247893115959</v>
      </c>
    </row>
    <row r="16" spans="2:32" ht="12.75">
      <c r="B16" s="43" t="s">
        <v>48</v>
      </c>
      <c r="C16" s="176">
        <v>52.582</v>
      </c>
      <c r="D16" s="176">
        <v>47.741</v>
      </c>
      <c r="E16" s="177">
        <v>41.01014522219581</v>
      </c>
      <c r="F16" s="176">
        <v>40.284</v>
      </c>
      <c r="G16" s="176">
        <v>36.778</v>
      </c>
      <c r="H16" s="177">
        <v>48.62514340095391</v>
      </c>
      <c r="I16" s="176">
        <v>33.936</v>
      </c>
      <c r="J16" s="176">
        <v>51.916</v>
      </c>
      <c r="K16" s="177">
        <v>39.745916265272264</v>
      </c>
      <c r="L16" s="176">
        <v>22.354</v>
      </c>
      <c r="M16" s="176">
        <v>39.763</v>
      </c>
      <c r="N16" s="177">
        <v>43.31354206066534</v>
      </c>
      <c r="O16" s="176">
        <v>15.644</v>
      </c>
      <c r="P16" s="176">
        <v>21.433</v>
      </c>
      <c r="Q16" s="178">
        <v>50.517651217114626</v>
      </c>
      <c r="R16" s="176">
        <v>4.563</v>
      </c>
      <c r="S16" s="176">
        <v>79.388</v>
      </c>
      <c r="T16" s="177">
        <v>42.54441156646732</v>
      </c>
      <c r="U16" s="176">
        <v>4.381</v>
      </c>
      <c r="V16" s="176">
        <v>38.62</v>
      </c>
      <c r="W16" s="177">
        <v>43.12606184737039</v>
      </c>
      <c r="X16" s="176">
        <v>6.351</v>
      </c>
      <c r="Y16" s="176">
        <v>8.015</v>
      </c>
      <c r="Z16" s="177">
        <v>47.308880660520224</v>
      </c>
      <c r="AA16" s="176">
        <v>6.723</v>
      </c>
      <c r="AB16" s="176">
        <v>6.141</v>
      </c>
      <c r="AC16" s="177">
        <v>30.47443156246803</v>
      </c>
      <c r="AD16" s="176">
        <v>9.675</v>
      </c>
      <c r="AE16" s="176">
        <v>2.519</v>
      </c>
      <c r="AF16" s="178">
        <v>41.45209466143307</v>
      </c>
    </row>
    <row r="17" spans="2:32" ht="12.75">
      <c r="B17" s="43" t="s">
        <v>49</v>
      </c>
      <c r="C17" s="176">
        <v>65.675</v>
      </c>
      <c r="D17" s="176">
        <v>359.561</v>
      </c>
      <c r="E17" s="177">
        <v>12.498094754620812</v>
      </c>
      <c r="F17" s="176">
        <v>57.65</v>
      </c>
      <c r="G17" s="176">
        <v>408.406</v>
      </c>
      <c r="H17" s="177">
        <v>12.123467914117898</v>
      </c>
      <c r="I17" s="176">
        <v>44.943</v>
      </c>
      <c r="J17" s="176">
        <v>309.4</v>
      </c>
      <c r="K17" s="177">
        <v>12.210212164063078</v>
      </c>
      <c r="L17" s="176">
        <v>53.55</v>
      </c>
      <c r="M17" s="176">
        <v>299.889</v>
      </c>
      <c r="N17" s="177">
        <v>12.068845173756117</v>
      </c>
      <c r="O17" s="176">
        <v>37.106</v>
      </c>
      <c r="P17" s="176">
        <v>277.884</v>
      </c>
      <c r="Q17" s="178">
        <v>17.009482337915284</v>
      </c>
      <c r="R17" s="176">
        <v>45.45</v>
      </c>
      <c r="S17" s="176">
        <v>222.459</v>
      </c>
      <c r="T17" s="177">
        <v>17.7469707364691</v>
      </c>
      <c r="U17" s="176">
        <v>51.645</v>
      </c>
      <c r="V17" s="176">
        <v>228.528</v>
      </c>
      <c r="W17" s="177">
        <v>18.60020078784271</v>
      </c>
      <c r="X17" s="176">
        <v>53.672</v>
      </c>
      <c r="Y17" s="176">
        <v>203.042</v>
      </c>
      <c r="Z17" s="177">
        <v>10.302112960255855</v>
      </c>
      <c r="AA17" s="176">
        <v>52.593</v>
      </c>
      <c r="AB17" s="176">
        <v>191.393</v>
      </c>
      <c r="AC17" s="177">
        <v>7.795744785336976</v>
      </c>
      <c r="AD17" s="176">
        <v>70.811</v>
      </c>
      <c r="AE17" s="176">
        <v>226.116</v>
      </c>
      <c r="AF17" s="178">
        <v>8.073862157933451</v>
      </c>
    </row>
    <row r="18" spans="2:32" ht="12.75">
      <c r="B18" s="240" t="s">
        <v>12</v>
      </c>
      <c r="C18" s="246"/>
      <c r="D18" s="246"/>
      <c r="E18" s="245"/>
      <c r="F18" s="246"/>
      <c r="G18" s="246"/>
      <c r="H18" s="245"/>
      <c r="I18" s="246"/>
      <c r="J18" s="246"/>
      <c r="K18" s="245"/>
      <c r="L18" s="246"/>
      <c r="M18" s="246"/>
      <c r="N18" s="245"/>
      <c r="O18" s="246"/>
      <c r="P18" s="246"/>
      <c r="Q18" s="245"/>
      <c r="R18" s="246"/>
      <c r="S18" s="246"/>
      <c r="T18" s="245"/>
      <c r="U18" s="246"/>
      <c r="V18" s="246"/>
      <c r="W18" s="245"/>
      <c r="X18" s="246"/>
      <c r="Y18" s="246"/>
      <c r="Z18" s="245"/>
      <c r="AA18" s="246"/>
      <c r="AB18" s="246"/>
      <c r="AC18" s="245"/>
      <c r="AD18" s="246"/>
      <c r="AE18" s="246"/>
      <c r="AF18" s="245"/>
    </row>
    <row r="19" spans="1:32" ht="12.75">
      <c r="A19" s="111"/>
      <c r="B19" s="165" t="s">
        <v>41</v>
      </c>
      <c r="C19" s="296">
        <v>4219.519</v>
      </c>
      <c r="D19" s="296">
        <v>5708.241</v>
      </c>
      <c r="E19" s="297">
        <v>5.393956874228645</v>
      </c>
      <c r="F19" s="296">
        <v>3658.279</v>
      </c>
      <c r="G19" s="296">
        <v>6997.441</v>
      </c>
      <c r="H19" s="297">
        <v>4.617170366395159</v>
      </c>
      <c r="I19" s="296">
        <v>3516.02</v>
      </c>
      <c r="J19" s="296">
        <v>7829.854</v>
      </c>
      <c r="K19" s="297">
        <v>4.938781799675543</v>
      </c>
      <c r="L19" s="296">
        <v>3789.228</v>
      </c>
      <c r="M19" s="296">
        <v>8910.356</v>
      </c>
      <c r="N19" s="297">
        <v>4.734476481909517</v>
      </c>
      <c r="O19" s="296">
        <v>3215.26</v>
      </c>
      <c r="P19" s="296">
        <v>8847.107</v>
      </c>
      <c r="Q19" s="298">
        <v>4.503748299178598</v>
      </c>
      <c r="R19" s="296">
        <v>2936.423</v>
      </c>
      <c r="S19" s="296">
        <v>8132.691</v>
      </c>
      <c r="T19" s="297">
        <v>4.544162195487416</v>
      </c>
      <c r="U19" s="296">
        <v>2729.872</v>
      </c>
      <c r="V19" s="296">
        <v>6526.939</v>
      </c>
      <c r="W19" s="297">
        <v>4.637758745622508</v>
      </c>
      <c r="X19" s="296">
        <v>3279.702</v>
      </c>
      <c r="Y19" s="296">
        <v>4986.344</v>
      </c>
      <c r="Z19" s="297">
        <v>4.816346977182592</v>
      </c>
      <c r="AA19" s="296">
        <v>2886.445</v>
      </c>
      <c r="AB19" s="296">
        <v>5679.419</v>
      </c>
      <c r="AC19" s="297">
        <v>4.249623242762456</v>
      </c>
      <c r="AD19" s="296">
        <v>2339.411</v>
      </c>
      <c r="AE19" s="296">
        <v>5626.522</v>
      </c>
      <c r="AF19" s="298">
        <v>4.123047425717597</v>
      </c>
    </row>
    <row r="20" spans="1:32" ht="12.75">
      <c r="A20" s="111"/>
      <c r="B20" s="43" t="s">
        <v>42</v>
      </c>
      <c r="C20" s="176">
        <v>2953.011</v>
      </c>
      <c r="D20" s="176">
        <v>3493.25</v>
      </c>
      <c r="E20" s="177">
        <v>8.099248604913118</v>
      </c>
      <c r="F20" s="176">
        <v>2761.815</v>
      </c>
      <c r="G20" s="176">
        <v>4447.264</v>
      </c>
      <c r="H20" s="177">
        <v>6.448548722102925</v>
      </c>
      <c r="I20" s="176">
        <v>2702.943</v>
      </c>
      <c r="J20" s="176">
        <v>5741.592</v>
      </c>
      <c r="K20" s="177">
        <v>6.510159060875284</v>
      </c>
      <c r="L20" s="176">
        <v>2873.265</v>
      </c>
      <c r="M20" s="176">
        <v>6638.971</v>
      </c>
      <c r="N20" s="177">
        <v>6.1239893807835895</v>
      </c>
      <c r="O20" s="176">
        <v>2511.083</v>
      </c>
      <c r="P20" s="176">
        <v>5844.73</v>
      </c>
      <c r="Q20" s="178">
        <v>6.1720640206828286</v>
      </c>
      <c r="R20" s="176">
        <v>2291.105</v>
      </c>
      <c r="S20" s="176">
        <v>4971.522</v>
      </c>
      <c r="T20" s="177">
        <v>6.392421127528011</v>
      </c>
      <c r="U20" s="176">
        <v>2059.393</v>
      </c>
      <c r="V20" s="176">
        <v>3878.184</v>
      </c>
      <c r="W20" s="177">
        <v>6.429990617223785</v>
      </c>
      <c r="X20" s="176">
        <v>2376.42</v>
      </c>
      <c r="Y20" s="176">
        <v>2883.68</v>
      </c>
      <c r="Z20" s="177">
        <v>6.603820373644257</v>
      </c>
      <c r="AA20" s="176">
        <v>2016.698</v>
      </c>
      <c r="AB20" s="176">
        <v>3738.949</v>
      </c>
      <c r="AC20" s="177">
        <v>5.523041878449963</v>
      </c>
      <c r="AD20" s="176">
        <v>1638.711</v>
      </c>
      <c r="AE20" s="176">
        <v>4021.193</v>
      </c>
      <c r="AF20" s="178">
        <v>5.445757058183033</v>
      </c>
    </row>
    <row r="21" spans="1:32" ht="12.75">
      <c r="A21" s="111"/>
      <c r="B21" s="43" t="s">
        <v>43</v>
      </c>
      <c r="C21" s="176">
        <v>231.818</v>
      </c>
      <c r="D21" s="176">
        <v>668.862</v>
      </c>
      <c r="E21" s="177">
        <v>8.680801664093025</v>
      </c>
      <c r="F21" s="176">
        <v>207.348</v>
      </c>
      <c r="G21" s="176">
        <v>873.817</v>
      </c>
      <c r="H21" s="177">
        <v>9.393266968972945</v>
      </c>
      <c r="I21" s="176">
        <v>216.271</v>
      </c>
      <c r="J21" s="176">
        <v>960.02</v>
      </c>
      <c r="K21" s="177">
        <v>9.12316139575474</v>
      </c>
      <c r="L21" s="176">
        <v>238.367</v>
      </c>
      <c r="M21" s="176">
        <v>1076.698</v>
      </c>
      <c r="N21" s="177">
        <v>8.902155663768193</v>
      </c>
      <c r="O21" s="176">
        <v>198.562</v>
      </c>
      <c r="P21" s="176">
        <v>1415.063</v>
      </c>
      <c r="Q21" s="178">
        <v>9.79279513056804</v>
      </c>
      <c r="R21" s="176">
        <v>163.793</v>
      </c>
      <c r="S21" s="176">
        <v>1539.719</v>
      </c>
      <c r="T21" s="177">
        <v>10.405689986619821</v>
      </c>
      <c r="U21" s="176">
        <v>202.604</v>
      </c>
      <c r="V21" s="176">
        <v>1293.277</v>
      </c>
      <c r="W21" s="177">
        <v>10.23051185521067</v>
      </c>
      <c r="X21" s="176">
        <v>275.912</v>
      </c>
      <c r="Y21" s="176">
        <v>973.06</v>
      </c>
      <c r="Z21" s="177">
        <v>11.107326390054236</v>
      </c>
      <c r="AA21" s="176">
        <v>257.716</v>
      </c>
      <c r="AB21" s="176">
        <v>1007.037</v>
      </c>
      <c r="AC21" s="177">
        <v>9.448942632236843</v>
      </c>
      <c r="AD21" s="176">
        <v>255.245</v>
      </c>
      <c r="AE21" s="176">
        <v>860.569</v>
      </c>
      <c r="AF21" s="178">
        <v>7.67763319270778</v>
      </c>
    </row>
    <row r="22" spans="1:32" ht="12.75">
      <c r="A22" s="111"/>
      <c r="B22" s="43" t="s">
        <v>44</v>
      </c>
      <c r="C22" s="176">
        <v>10.852</v>
      </c>
      <c r="D22" s="176">
        <v>7.258</v>
      </c>
      <c r="E22" s="177">
        <v>40.021950749567495</v>
      </c>
      <c r="F22" s="176">
        <v>4.251</v>
      </c>
      <c r="G22" s="176">
        <v>6.141</v>
      </c>
      <c r="H22" s="177">
        <v>38.4913270414934</v>
      </c>
      <c r="I22" s="176">
        <v>7.958</v>
      </c>
      <c r="J22" s="176">
        <v>4.936</v>
      </c>
      <c r="K22" s="177">
        <v>41.7100252862647</v>
      </c>
      <c r="L22" s="176">
        <v>2.3</v>
      </c>
      <c r="M22" s="176">
        <v>34.745</v>
      </c>
      <c r="N22" s="177">
        <v>74.66199179631128</v>
      </c>
      <c r="O22" s="176">
        <v>5.335</v>
      </c>
      <c r="P22" s="176">
        <v>40.009</v>
      </c>
      <c r="Q22" s="178">
        <v>61.20729450613632</v>
      </c>
      <c r="R22" s="176">
        <v>3.747</v>
      </c>
      <c r="S22" s="176">
        <v>23.355</v>
      </c>
      <c r="T22" s="177">
        <v>73.55932049949764</v>
      </c>
      <c r="U22" s="176">
        <v>6.734</v>
      </c>
      <c r="V22" s="176">
        <v>7.775</v>
      </c>
      <c r="W22" s="177">
        <v>95.27760234476096</v>
      </c>
      <c r="X22" s="176">
        <v>4.122</v>
      </c>
      <c r="Y22" s="176">
        <v>0.771</v>
      </c>
      <c r="Z22" s="177">
        <v>79.21578583377851</v>
      </c>
      <c r="AA22" s="176">
        <v>8.292</v>
      </c>
      <c r="AB22" s="176">
        <v>1.401</v>
      </c>
      <c r="AC22" s="177">
        <v>61.89290794141844</v>
      </c>
      <c r="AD22" s="176">
        <v>3.719</v>
      </c>
      <c r="AE22" s="176">
        <v>0.762</v>
      </c>
      <c r="AF22" s="178">
        <v>79.98944411600377</v>
      </c>
    </row>
    <row r="23" spans="1:32" ht="12.75">
      <c r="A23" s="111"/>
      <c r="B23" s="43" t="s">
        <v>45</v>
      </c>
      <c r="C23" s="176">
        <v>144.691</v>
      </c>
      <c r="D23" s="176">
        <v>201.7</v>
      </c>
      <c r="E23" s="177">
        <v>14.594912013958028</v>
      </c>
      <c r="F23" s="176">
        <v>110.277</v>
      </c>
      <c r="G23" s="176">
        <v>261.346</v>
      </c>
      <c r="H23" s="177">
        <v>28.085150907730274</v>
      </c>
      <c r="I23" s="176">
        <v>86.923</v>
      </c>
      <c r="J23" s="176">
        <v>250.733</v>
      </c>
      <c r="K23" s="177">
        <v>19.130484375091132</v>
      </c>
      <c r="L23" s="176">
        <v>98.9</v>
      </c>
      <c r="M23" s="176">
        <v>228.041</v>
      </c>
      <c r="N23" s="177">
        <v>17.78336653750343</v>
      </c>
      <c r="O23" s="176">
        <v>57.338</v>
      </c>
      <c r="P23" s="176">
        <v>339.53</v>
      </c>
      <c r="Q23" s="178">
        <v>23.15046322943795</v>
      </c>
      <c r="R23" s="176">
        <v>76.649</v>
      </c>
      <c r="S23" s="176">
        <v>390.888</v>
      </c>
      <c r="T23" s="177">
        <v>21.733803055121257</v>
      </c>
      <c r="U23" s="176">
        <v>83.32</v>
      </c>
      <c r="V23" s="176">
        <v>324.298</v>
      </c>
      <c r="W23" s="177">
        <v>24.840536134946056</v>
      </c>
      <c r="X23" s="176">
        <v>163.059</v>
      </c>
      <c r="Y23" s="176">
        <v>282.385</v>
      </c>
      <c r="Z23" s="177">
        <v>24.662934277565892</v>
      </c>
      <c r="AA23" s="176">
        <v>107.648</v>
      </c>
      <c r="AB23" s="176">
        <v>221.853</v>
      </c>
      <c r="AC23" s="177">
        <v>27.55064515838097</v>
      </c>
      <c r="AD23" s="176">
        <v>123.046</v>
      </c>
      <c r="AE23" s="176">
        <v>162.244</v>
      </c>
      <c r="AF23" s="178">
        <v>19.16603538991708</v>
      </c>
    </row>
    <row r="24" spans="1:32" ht="12.75">
      <c r="A24" s="111"/>
      <c r="B24" s="43" t="s">
        <v>46</v>
      </c>
      <c r="C24" s="176">
        <v>206.713</v>
      </c>
      <c r="D24" s="176">
        <v>782.425</v>
      </c>
      <c r="E24" s="177">
        <v>11.549957873462636</v>
      </c>
      <c r="F24" s="176">
        <v>196.239</v>
      </c>
      <c r="G24" s="176">
        <v>657.835</v>
      </c>
      <c r="H24" s="177">
        <v>9.855069752699217</v>
      </c>
      <c r="I24" s="176">
        <v>157.514</v>
      </c>
      <c r="J24" s="176">
        <v>484.738</v>
      </c>
      <c r="K24" s="177">
        <v>11.545993434512727</v>
      </c>
      <c r="L24" s="176">
        <v>183.305</v>
      </c>
      <c r="M24" s="176">
        <v>383.106</v>
      </c>
      <c r="N24" s="177">
        <v>11.673357050127485</v>
      </c>
      <c r="O24" s="176">
        <v>148.562</v>
      </c>
      <c r="P24" s="176">
        <v>392.464</v>
      </c>
      <c r="Q24" s="178">
        <v>10.27551904075188</v>
      </c>
      <c r="R24" s="176">
        <v>141.788</v>
      </c>
      <c r="S24" s="176">
        <v>213.894</v>
      </c>
      <c r="T24" s="177">
        <v>9.416234870363414</v>
      </c>
      <c r="U24" s="176">
        <v>171.628</v>
      </c>
      <c r="V24" s="176">
        <v>208.171</v>
      </c>
      <c r="W24" s="177">
        <v>13.215867068405874</v>
      </c>
      <c r="X24" s="176">
        <v>173.772</v>
      </c>
      <c r="Y24" s="176">
        <v>199.455</v>
      </c>
      <c r="Z24" s="177">
        <v>10.320743765738278</v>
      </c>
      <c r="AA24" s="176">
        <v>170.908</v>
      </c>
      <c r="AB24" s="176">
        <v>170.014</v>
      </c>
      <c r="AC24" s="177">
        <v>9.274801564621331</v>
      </c>
      <c r="AD24" s="176">
        <v>138.946</v>
      </c>
      <c r="AE24" s="176">
        <v>177.037</v>
      </c>
      <c r="AF24" s="178">
        <v>8.122058119700505</v>
      </c>
    </row>
    <row r="25" spans="1:32" ht="12.75">
      <c r="A25" s="111"/>
      <c r="B25" s="43" t="s">
        <v>47</v>
      </c>
      <c r="C25" s="176">
        <v>53.049</v>
      </c>
      <c r="D25" s="176">
        <v>147.45</v>
      </c>
      <c r="E25" s="177">
        <v>26.721028977167027</v>
      </c>
      <c r="F25" s="176">
        <v>50.153</v>
      </c>
      <c r="G25" s="176">
        <v>268.54</v>
      </c>
      <c r="H25" s="177">
        <v>24.12310293132191</v>
      </c>
      <c r="I25" s="176">
        <v>37.974</v>
      </c>
      <c r="J25" s="176">
        <v>99.557</v>
      </c>
      <c r="K25" s="177">
        <v>24.509118506759336</v>
      </c>
      <c r="L25" s="176">
        <v>46.049</v>
      </c>
      <c r="M25" s="176">
        <v>102.545</v>
      </c>
      <c r="N25" s="177">
        <v>20.58598309424684</v>
      </c>
      <c r="O25" s="176">
        <v>55.069</v>
      </c>
      <c r="P25" s="176">
        <v>114.623</v>
      </c>
      <c r="Q25" s="178">
        <v>18.166001054926507</v>
      </c>
      <c r="R25" s="176">
        <v>59.622</v>
      </c>
      <c r="S25" s="176">
        <v>89.386</v>
      </c>
      <c r="T25" s="177">
        <v>18.294847739874466</v>
      </c>
      <c r="U25" s="176">
        <v>64.859</v>
      </c>
      <c r="V25" s="176">
        <v>101.194</v>
      </c>
      <c r="W25" s="177">
        <v>15.475932408687179</v>
      </c>
      <c r="X25" s="176">
        <v>84.293</v>
      </c>
      <c r="Y25" s="176">
        <v>83.702</v>
      </c>
      <c r="Z25" s="177">
        <v>10.06291170443923</v>
      </c>
      <c r="AA25" s="176">
        <v>69.084</v>
      </c>
      <c r="AB25" s="176">
        <v>126.62</v>
      </c>
      <c r="AC25" s="177">
        <v>17.07039960159498</v>
      </c>
      <c r="AD25" s="176">
        <v>73.189</v>
      </c>
      <c r="AE25" s="176">
        <v>120.822</v>
      </c>
      <c r="AF25" s="178">
        <v>9.175267009412241</v>
      </c>
    </row>
    <row r="26" spans="1:32" ht="12.75">
      <c r="A26" s="111"/>
      <c r="B26" s="43" t="s">
        <v>48</v>
      </c>
      <c r="C26" s="176">
        <v>588.167</v>
      </c>
      <c r="D26" s="176">
        <v>224.239</v>
      </c>
      <c r="E26" s="177">
        <v>16.479851807670194</v>
      </c>
      <c r="F26" s="176">
        <v>305.385</v>
      </c>
      <c r="G26" s="176">
        <v>185.132</v>
      </c>
      <c r="H26" s="177">
        <v>23.618244559081933</v>
      </c>
      <c r="I26" s="176">
        <v>281.866</v>
      </c>
      <c r="J26" s="176">
        <v>171.933</v>
      </c>
      <c r="K26" s="177">
        <v>15.890259244139898</v>
      </c>
      <c r="L26" s="176">
        <v>321.674</v>
      </c>
      <c r="M26" s="176">
        <v>331.088</v>
      </c>
      <c r="N26" s="177">
        <v>19.862425389734597</v>
      </c>
      <c r="O26" s="176">
        <v>219.6</v>
      </c>
      <c r="P26" s="176">
        <v>491.449</v>
      </c>
      <c r="Q26" s="178">
        <v>17.44998388320806</v>
      </c>
      <c r="R26" s="176">
        <v>177.426</v>
      </c>
      <c r="S26" s="176">
        <v>682.327</v>
      </c>
      <c r="T26" s="177">
        <v>14.15610210052052</v>
      </c>
      <c r="U26" s="176">
        <v>105.739</v>
      </c>
      <c r="V26" s="176">
        <v>596.454</v>
      </c>
      <c r="W26" s="177">
        <v>14.221966189109954</v>
      </c>
      <c r="X26" s="176">
        <v>155.383</v>
      </c>
      <c r="Y26" s="176">
        <v>414.932</v>
      </c>
      <c r="Z26" s="177">
        <v>16.09399250548816</v>
      </c>
      <c r="AA26" s="176">
        <v>196.047</v>
      </c>
      <c r="AB26" s="176">
        <v>230.834</v>
      </c>
      <c r="AC26" s="177">
        <v>20.60875963522486</v>
      </c>
      <c r="AD26" s="176">
        <v>43.957</v>
      </c>
      <c r="AE26" s="176">
        <v>142.933</v>
      </c>
      <c r="AF26" s="178">
        <v>28.53044549559</v>
      </c>
    </row>
    <row r="27" spans="1:32" ht="12.75">
      <c r="A27" s="111"/>
      <c r="B27" s="43" t="s">
        <v>49</v>
      </c>
      <c r="C27" s="176">
        <v>31.216</v>
      </c>
      <c r="D27" s="176">
        <v>136.231</v>
      </c>
      <c r="E27" s="177">
        <v>35.768317493353955</v>
      </c>
      <c r="F27" s="176">
        <v>22.808</v>
      </c>
      <c r="G27" s="176">
        <v>228.889</v>
      </c>
      <c r="H27" s="177">
        <v>26.576391246942144</v>
      </c>
      <c r="I27" s="176">
        <v>24.572</v>
      </c>
      <c r="J27" s="176">
        <v>69.65</v>
      </c>
      <c r="K27" s="177">
        <v>18.68188374877781</v>
      </c>
      <c r="L27" s="176">
        <v>25.366</v>
      </c>
      <c r="M27" s="176">
        <v>59.325</v>
      </c>
      <c r="N27" s="177">
        <v>18.059029187677417</v>
      </c>
      <c r="O27" s="176">
        <v>19.711</v>
      </c>
      <c r="P27" s="176">
        <v>113.162</v>
      </c>
      <c r="Q27" s="178">
        <v>20.38271919013296</v>
      </c>
      <c r="R27" s="176">
        <v>22.289</v>
      </c>
      <c r="S27" s="176">
        <v>135.07</v>
      </c>
      <c r="T27" s="177">
        <v>27.72890302901828</v>
      </c>
      <c r="U27" s="176">
        <v>35.597</v>
      </c>
      <c r="V27" s="176">
        <v>84.275</v>
      </c>
      <c r="W27" s="177">
        <v>19.064353872207068</v>
      </c>
      <c r="X27" s="176">
        <v>46.736</v>
      </c>
      <c r="Y27" s="176">
        <v>106.344</v>
      </c>
      <c r="Z27" s="177">
        <v>18.792973640708745</v>
      </c>
      <c r="AA27" s="176">
        <v>60.052</v>
      </c>
      <c r="AB27" s="176">
        <v>151.497</v>
      </c>
      <c r="AC27" s="177">
        <v>15.13140776630449</v>
      </c>
      <c r="AD27" s="176">
        <v>62.599</v>
      </c>
      <c r="AE27" s="176">
        <v>130.39</v>
      </c>
      <c r="AF27" s="178">
        <v>7.4258048158628975</v>
      </c>
    </row>
    <row r="28" spans="1:32" ht="12.75">
      <c r="A28" s="111"/>
      <c r="B28" s="259" t="s">
        <v>13</v>
      </c>
      <c r="C28" s="260"/>
      <c r="D28" s="260"/>
      <c r="E28" s="261"/>
      <c r="F28" s="260"/>
      <c r="G28" s="260"/>
      <c r="H28" s="261"/>
      <c r="I28" s="260"/>
      <c r="J28" s="260"/>
      <c r="K28" s="261"/>
      <c r="L28" s="260"/>
      <c r="M28" s="260"/>
      <c r="N28" s="261"/>
      <c r="O28" s="260"/>
      <c r="P28" s="260"/>
      <c r="Q28" s="261"/>
      <c r="R28" s="260"/>
      <c r="S28" s="260"/>
      <c r="T28" s="261"/>
      <c r="U28" s="260"/>
      <c r="V28" s="260"/>
      <c r="W28" s="261"/>
      <c r="X28" s="260"/>
      <c r="Y28" s="260"/>
      <c r="Z28" s="261"/>
      <c r="AA28" s="260"/>
      <c r="AB28" s="260"/>
      <c r="AC28" s="261"/>
      <c r="AD28" s="260"/>
      <c r="AE28" s="260"/>
      <c r="AF28" s="261"/>
    </row>
    <row r="29" spans="1:32" ht="12.75">
      <c r="A29" s="111"/>
      <c r="B29" s="165" t="s">
        <v>41</v>
      </c>
      <c r="C29" s="296">
        <v>1082.066</v>
      </c>
      <c r="D29" s="296">
        <v>900.788</v>
      </c>
      <c r="E29" s="297">
        <v>15.909999999999998</v>
      </c>
      <c r="F29" s="296">
        <v>991.46</v>
      </c>
      <c r="G29" s="296">
        <v>948.901</v>
      </c>
      <c r="H29" s="297">
        <v>13.23</v>
      </c>
      <c r="I29" s="296">
        <v>894.977</v>
      </c>
      <c r="J29" s="296">
        <v>1087.416</v>
      </c>
      <c r="K29" s="297">
        <v>14.469999999999999</v>
      </c>
      <c r="L29" s="296">
        <v>778.186</v>
      </c>
      <c r="M29" s="296">
        <v>775.037</v>
      </c>
      <c r="N29" s="297">
        <v>14.62</v>
      </c>
      <c r="O29" s="296">
        <v>934.17</v>
      </c>
      <c r="P29" s="296">
        <v>735.721</v>
      </c>
      <c r="Q29" s="298">
        <v>14.59</v>
      </c>
      <c r="R29" s="296">
        <v>793.729</v>
      </c>
      <c r="S29" s="296">
        <v>678.892</v>
      </c>
      <c r="T29" s="297">
        <v>15.039999999999997</v>
      </c>
      <c r="U29" s="296">
        <v>531.116</v>
      </c>
      <c r="V29" s="296">
        <v>490.123</v>
      </c>
      <c r="W29" s="297">
        <v>14.59</v>
      </c>
      <c r="X29" s="296">
        <v>585.14</v>
      </c>
      <c r="Y29" s="296">
        <v>520.727</v>
      </c>
      <c r="Z29" s="297">
        <v>14.46</v>
      </c>
      <c r="AA29" s="296">
        <v>494.555</v>
      </c>
      <c r="AB29" s="296">
        <v>733.983</v>
      </c>
      <c r="AC29" s="297">
        <v>13.100000000000001</v>
      </c>
      <c r="AD29" s="296">
        <v>678.898</v>
      </c>
      <c r="AE29" s="296">
        <v>694.459</v>
      </c>
      <c r="AF29" s="298">
        <v>11.53</v>
      </c>
    </row>
    <row r="30" spans="1:32" ht="12.75">
      <c r="A30" s="111"/>
      <c r="B30" s="43" t="s">
        <v>42</v>
      </c>
      <c r="C30" s="176">
        <v>732.408</v>
      </c>
      <c r="D30" s="176">
        <v>449.184</v>
      </c>
      <c r="E30" s="177">
        <v>28.77</v>
      </c>
      <c r="F30" s="176">
        <v>672.52</v>
      </c>
      <c r="G30" s="176">
        <v>527.028</v>
      </c>
      <c r="H30" s="177">
        <v>21.16</v>
      </c>
      <c r="I30" s="176">
        <v>606.419</v>
      </c>
      <c r="J30" s="176">
        <v>639.666</v>
      </c>
      <c r="K30" s="177">
        <v>19.77</v>
      </c>
      <c r="L30" s="176">
        <v>549.388</v>
      </c>
      <c r="M30" s="176">
        <v>435.344</v>
      </c>
      <c r="N30" s="177">
        <v>22.38</v>
      </c>
      <c r="O30" s="176">
        <v>686.064</v>
      </c>
      <c r="P30" s="176">
        <v>503.897</v>
      </c>
      <c r="Q30" s="178">
        <v>20.84</v>
      </c>
      <c r="R30" s="176">
        <v>525.617</v>
      </c>
      <c r="S30" s="176">
        <v>322.442</v>
      </c>
      <c r="T30" s="177">
        <v>22.750000000000004</v>
      </c>
      <c r="U30" s="176">
        <v>216.498</v>
      </c>
      <c r="V30" s="176">
        <v>273.439</v>
      </c>
      <c r="W30" s="177">
        <v>20.77</v>
      </c>
      <c r="X30" s="176">
        <v>311.145</v>
      </c>
      <c r="Y30" s="176">
        <v>273.454</v>
      </c>
      <c r="Z30" s="177">
        <v>18.43</v>
      </c>
      <c r="AA30" s="176">
        <v>219.747</v>
      </c>
      <c r="AB30" s="176">
        <v>480.375</v>
      </c>
      <c r="AC30" s="177">
        <v>18.11</v>
      </c>
      <c r="AD30" s="176">
        <v>342.164</v>
      </c>
      <c r="AE30" s="176">
        <v>472.116</v>
      </c>
      <c r="AF30" s="178">
        <v>15.839999999999998</v>
      </c>
    </row>
    <row r="31" spans="1:32" ht="12.75">
      <c r="A31" s="111"/>
      <c r="B31" s="43" t="s">
        <v>43</v>
      </c>
      <c r="C31" s="176">
        <v>15.182</v>
      </c>
      <c r="D31" s="176">
        <v>7.869</v>
      </c>
      <c r="E31" s="177">
        <v>56.269999999999996</v>
      </c>
      <c r="F31" s="176">
        <v>23.249</v>
      </c>
      <c r="G31" s="176">
        <v>30.477</v>
      </c>
      <c r="H31" s="177">
        <v>72.47</v>
      </c>
      <c r="I31" s="176">
        <v>15.524</v>
      </c>
      <c r="J31" s="176">
        <v>8.757</v>
      </c>
      <c r="K31" s="177">
        <v>56.43</v>
      </c>
      <c r="L31" s="176">
        <v>9.836</v>
      </c>
      <c r="M31" s="176">
        <v>10.954</v>
      </c>
      <c r="N31" s="177">
        <v>60.25</v>
      </c>
      <c r="O31" s="176">
        <v>12.675</v>
      </c>
      <c r="P31" s="176">
        <v>4.061</v>
      </c>
      <c r="Q31" s="178">
        <v>64.37</v>
      </c>
      <c r="R31" s="176">
        <v>10.622</v>
      </c>
      <c r="S31" s="176">
        <v>5.705</v>
      </c>
      <c r="T31" s="177">
        <v>45.46999999999999</v>
      </c>
      <c r="U31" s="176">
        <v>10.511</v>
      </c>
      <c r="V31" s="176">
        <v>11.028</v>
      </c>
      <c r="W31" s="177">
        <v>30.54</v>
      </c>
      <c r="X31" s="176">
        <v>13.263</v>
      </c>
      <c r="Y31" s="176">
        <v>12.818</v>
      </c>
      <c r="Z31" s="177">
        <v>24.75</v>
      </c>
      <c r="AA31" s="176">
        <v>13.798</v>
      </c>
      <c r="AB31" s="176">
        <v>37.348</v>
      </c>
      <c r="AC31" s="177">
        <v>72.22</v>
      </c>
      <c r="AD31" s="176">
        <v>16.595</v>
      </c>
      <c r="AE31" s="176">
        <v>11.725</v>
      </c>
      <c r="AF31" s="178">
        <v>17.05</v>
      </c>
    </row>
    <row r="32" spans="1:32" ht="12.75">
      <c r="A32" s="111"/>
      <c r="B32" s="43" t="s">
        <v>44</v>
      </c>
      <c r="C32" s="176">
        <v>18.704</v>
      </c>
      <c r="D32" s="176">
        <v>4.837</v>
      </c>
      <c r="E32" s="177">
        <v>42.84</v>
      </c>
      <c r="F32" s="176">
        <v>24.891</v>
      </c>
      <c r="G32" s="176">
        <v>12.387</v>
      </c>
      <c r="H32" s="177">
        <v>63.32</v>
      </c>
      <c r="I32" s="176">
        <v>28.455</v>
      </c>
      <c r="J32" s="176">
        <v>39.469</v>
      </c>
      <c r="K32" s="177">
        <v>47.23</v>
      </c>
      <c r="L32" s="176">
        <v>20.212</v>
      </c>
      <c r="M32" s="176">
        <v>1.002</v>
      </c>
      <c r="N32" s="177">
        <v>74.74</v>
      </c>
      <c r="O32" s="176">
        <v>10.865</v>
      </c>
      <c r="P32" s="176">
        <v>2.564</v>
      </c>
      <c r="Q32" s="178">
        <v>99.53</v>
      </c>
      <c r="R32" s="176">
        <v>11.924</v>
      </c>
      <c r="S32" s="176">
        <v>0.1</v>
      </c>
      <c r="T32" s="177">
        <v>89.56</v>
      </c>
      <c r="U32" s="176">
        <v>12.223</v>
      </c>
      <c r="V32" s="176">
        <v>0.015</v>
      </c>
      <c r="W32" s="177">
        <v>74.7</v>
      </c>
      <c r="X32" s="176">
        <v>14.159</v>
      </c>
      <c r="Y32" s="176">
        <v>0.015</v>
      </c>
      <c r="Z32" s="177">
        <v>74.49</v>
      </c>
      <c r="AA32" s="176">
        <v>16.615</v>
      </c>
      <c r="AB32" s="176">
        <v>0.014</v>
      </c>
      <c r="AC32" s="177">
        <v>76.83</v>
      </c>
      <c r="AD32" s="176">
        <v>14.329</v>
      </c>
      <c r="AE32" s="176">
        <v>0.066</v>
      </c>
      <c r="AF32" s="178">
        <v>79.43</v>
      </c>
    </row>
    <row r="33" spans="1:32" ht="12.75">
      <c r="A33" s="111"/>
      <c r="B33" s="43" t="s">
        <v>45</v>
      </c>
      <c r="C33" s="176">
        <v>74.996</v>
      </c>
      <c r="D33" s="176">
        <v>38.797</v>
      </c>
      <c r="E33" s="177">
        <v>28.850000000000005</v>
      </c>
      <c r="F33" s="176">
        <v>68.793</v>
      </c>
      <c r="G33" s="176">
        <v>61.231</v>
      </c>
      <c r="H33" s="177">
        <v>55.49000000000001</v>
      </c>
      <c r="I33" s="176">
        <v>58.721</v>
      </c>
      <c r="J33" s="176">
        <v>46.474</v>
      </c>
      <c r="K33" s="177">
        <v>42.92999999999999</v>
      </c>
      <c r="L33" s="176">
        <v>41.325</v>
      </c>
      <c r="M33" s="176">
        <v>66.062</v>
      </c>
      <c r="N33" s="177">
        <v>39.92</v>
      </c>
      <c r="O33" s="176">
        <v>43.838</v>
      </c>
      <c r="P33" s="176">
        <v>32.309</v>
      </c>
      <c r="Q33" s="178">
        <v>26.38</v>
      </c>
      <c r="R33" s="176">
        <v>45.015</v>
      </c>
      <c r="S33" s="176">
        <v>156.634</v>
      </c>
      <c r="T33" s="177">
        <v>42.63</v>
      </c>
      <c r="U33" s="176">
        <v>35.496</v>
      </c>
      <c r="V33" s="176">
        <v>96.725</v>
      </c>
      <c r="W33" s="177">
        <v>45.75</v>
      </c>
      <c r="X33" s="176">
        <v>40.834</v>
      </c>
      <c r="Y33" s="176">
        <v>91.538</v>
      </c>
      <c r="Z33" s="177">
        <v>58.4</v>
      </c>
      <c r="AA33" s="176">
        <v>40.068</v>
      </c>
      <c r="AB33" s="176">
        <v>38.027</v>
      </c>
      <c r="AC33" s="177">
        <v>50.519999999999996</v>
      </c>
      <c r="AD33" s="176">
        <v>73.301</v>
      </c>
      <c r="AE33" s="176">
        <v>44.166</v>
      </c>
      <c r="AF33" s="178">
        <v>22.73</v>
      </c>
    </row>
    <row r="34" spans="1:32" ht="12.75">
      <c r="A34" s="111"/>
      <c r="B34" s="43" t="s">
        <v>46</v>
      </c>
      <c r="C34" s="176">
        <v>88.986</v>
      </c>
      <c r="D34" s="176">
        <v>264.107</v>
      </c>
      <c r="E34" s="177">
        <v>22.43</v>
      </c>
      <c r="F34" s="176">
        <v>89.729</v>
      </c>
      <c r="G34" s="176">
        <v>172.659</v>
      </c>
      <c r="H34" s="177">
        <v>19.93</v>
      </c>
      <c r="I34" s="176">
        <v>82.828</v>
      </c>
      <c r="J34" s="176">
        <v>91.65</v>
      </c>
      <c r="K34" s="177">
        <v>24.25</v>
      </c>
      <c r="L34" s="176">
        <v>66.041</v>
      </c>
      <c r="M34" s="176">
        <v>108.366</v>
      </c>
      <c r="N34" s="177">
        <v>32.85</v>
      </c>
      <c r="O34" s="176">
        <v>71.627</v>
      </c>
      <c r="P34" s="176">
        <v>84.504</v>
      </c>
      <c r="Q34" s="178">
        <v>25.47</v>
      </c>
      <c r="R34" s="176">
        <v>93.84</v>
      </c>
      <c r="S34" s="176">
        <v>53.776</v>
      </c>
      <c r="T34" s="177">
        <v>31.910000000000004</v>
      </c>
      <c r="U34" s="176">
        <v>151.522</v>
      </c>
      <c r="V34" s="176">
        <v>24.896</v>
      </c>
      <c r="W34" s="177">
        <v>26.3</v>
      </c>
      <c r="X34" s="176">
        <v>93.379</v>
      </c>
      <c r="Y34" s="176">
        <v>30.291</v>
      </c>
      <c r="Z34" s="177">
        <v>34.91</v>
      </c>
      <c r="AA34" s="176">
        <v>76.438</v>
      </c>
      <c r="AB34" s="176">
        <v>17.742</v>
      </c>
      <c r="AC34" s="177">
        <v>31.91</v>
      </c>
      <c r="AD34" s="176">
        <v>80.371</v>
      </c>
      <c r="AE34" s="176">
        <v>18.635</v>
      </c>
      <c r="AF34" s="178">
        <v>29.92</v>
      </c>
    </row>
    <row r="35" spans="1:32" ht="12.75">
      <c r="A35" s="111"/>
      <c r="B35" s="43" t="s">
        <v>47</v>
      </c>
      <c r="C35" s="176">
        <v>53.607</v>
      </c>
      <c r="D35" s="176">
        <v>87.389</v>
      </c>
      <c r="E35" s="177">
        <v>45.72</v>
      </c>
      <c r="F35" s="176">
        <v>48.167</v>
      </c>
      <c r="G35" s="176">
        <v>70.206</v>
      </c>
      <c r="H35" s="177">
        <v>33.46</v>
      </c>
      <c r="I35" s="176">
        <v>52.526</v>
      </c>
      <c r="J35" s="176">
        <v>130.697</v>
      </c>
      <c r="K35" s="177">
        <v>40.13</v>
      </c>
      <c r="L35" s="176">
        <v>45.421</v>
      </c>
      <c r="M35" s="176">
        <v>66.145</v>
      </c>
      <c r="N35" s="177">
        <v>49.51</v>
      </c>
      <c r="O35" s="176">
        <v>73.937</v>
      </c>
      <c r="P35" s="176">
        <v>34.699</v>
      </c>
      <c r="Q35" s="178">
        <v>25.09</v>
      </c>
      <c r="R35" s="176">
        <v>66.06</v>
      </c>
      <c r="S35" s="176">
        <v>75.834</v>
      </c>
      <c r="T35" s="177">
        <v>30.14</v>
      </c>
      <c r="U35" s="176">
        <v>66.509</v>
      </c>
      <c r="V35" s="176">
        <v>45.389</v>
      </c>
      <c r="W35" s="177">
        <v>13.84</v>
      </c>
      <c r="X35" s="176">
        <v>78.175</v>
      </c>
      <c r="Y35" s="176">
        <v>56.137</v>
      </c>
      <c r="Z35" s="177">
        <v>13.26</v>
      </c>
      <c r="AA35" s="176">
        <v>80.431</v>
      </c>
      <c r="AB35" s="176">
        <v>102.175</v>
      </c>
      <c r="AC35" s="177">
        <v>22.27</v>
      </c>
      <c r="AD35" s="176">
        <v>88.356</v>
      </c>
      <c r="AE35" s="176">
        <v>76.84</v>
      </c>
      <c r="AF35" s="178">
        <v>19.38</v>
      </c>
    </row>
    <row r="36" spans="1:32" ht="12.75">
      <c r="A36" s="111"/>
      <c r="B36" s="43" t="s">
        <v>48</v>
      </c>
      <c r="C36" s="176">
        <v>30.586</v>
      </c>
      <c r="D36" s="176">
        <v>7.11</v>
      </c>
      <c r="E36" s="177">
        <v>39.25</v>
      </c>
      <c r="F36" s="176">
        <v>26.369</v>
      </c>
      <c r="G36" s="176">
        <v>6.606</v>
      </c>
      <c r="H36" s="177">
        <v>33.19</v>
      </c>
      <c r="I36" s="176">
        <v>20.044</v>
      </c>
      <c r="J36" s="176">
        <v>7.546</v>
      </c>
      <c r="K36" s="177">
        <v>33.24</v>
      </c>
      <c r="L36" s="176">
        <v>17.884</v>
      </c>
      <c r="M36" s="176">
        <v>5.448</v>
      </c>
      <c r="N36" s="177">
        <v>35.43</v>
      </c>
      <c r="O36" s="176">
        <v>8.853</v>
      </c>
      <c r="P36" s="176">
        <v>32.056</v>
      </c>
      <c r="Q36" s="178">
        <v>53.05</v>
      </c>
      <c r="R36" s="176">
        <v>6.853</v>
      </c>
      <c r="S36" s="176">
        <v>31.912</v>
      </c>
      <c r="T36" s="177">
        <v>58.21000000000001</v>
      </c>
      <c r="U36" s="176">
        <v>1.715</v>
      </c>
      <c r="V36" s="176">
        <v>10.165</v>
      </c>
      <c r="W36" s="177">
        <v>93.65</v>
      </c>
      <c r="X36" s="176">
        <v>4.114</v>
      </c>
      <c r="Y36" s="176">
        <v>10.612</v>
      </c>
      <c r="Z36" s="177">
        <v>71.55</v>
      </c>
      <c r="AA36" s="176">
        <v>6.005</v>
      </c>
      <c r="AB36" s="176">
        <v>7.731</v>
      </c>
      <c r="AC36" s="177">
        <v>98</v>
      </c>
      <c r="AD36" s="176">
        <v>12.743</v>
      </c>
      <c r="AE36" s="176">
        <v>18.142</v>
      </c>
      <c r="AF36" s="178">
        <v>80.96</v>
      </c>
    </row>
    <row r="37" spans="1:32" ht="12.75">
      <c r="A37" s="111"/>
      <c r="B37" s="43" t="s">
        <v>49</v>
      </c>
      <c r="C37" s="176">
        <v>67.597</v>
      </c>
      <c r="D37" s="176">
        <v>29.664</v>
      </c>
      <c r="E37" s="177">
        <v>30.630000000000003</v>
      </c>
      <c r="F37" s="176">
        <v>37.741</v>
      </c>
      <c r="G37" s="176">
        <v>57.08</v>
      </c>
      <c r="H37" s="177">
        <v>52.27</v>
      </c>
      <c r="I37" s="176">
        <v>30.46</v>
      </c>
      <c r="J37" s="176">
        <v>108.972</v>
      </c>
      <c r="K37" s="177">
        <v>73.47</v>
      </c>
      <c r="L37" s="176">
        <v>28.079</v>
      </c>
      <c r="M37" s="176">
        <v>72.008</v>
      </c>
      <c r="N37" s="177">
        <v>49.81</v>
      </c>
      <c r="O37" s="176">
        <v>26.309</v>
      </c>
      <c r="P37" s="176">
        <v>37.889</v>
      </c>
      <c r="Q37" s="178">
        <v>34.64</v>
      </c>
      <c r="R37" s="176">
        <v>33.797</v>
      </c>
      <c r="S37" s="176">
        <v>23.113</v>
      </c>
      <c r="T37" s="177">
        <v>26.26</v>
      </c>
      <c r="U37" s="176">
        <v>36.642</v>
      </c>
      <c r="V37" s="176">
        <v>22.616</v>
      </c>
      <c r="W37" s="177">
        <v>17.54</v>
      </c>
      <c r="X37" s="176">
        <v>30.071</v>
      </c>
      <c r="Y37" s="176">
        <v>38.298</v>
      </c>
      <c r="Z37" s="177">
        <v>28.410000000000004</v>
      </c>
      <c r="AA37" s="176">
        <v>41.453</v>
      </c>
      <c r="AB37" s="176">
        <v>40.082</v>
      </c>
      <c r="AC37" s="177">
        <v>15.07</v>
      </c>
      <c r="AD37" s="176">
        <v>51.038</v>
      </c>
      <c r="AE37" s="176">
        <v>43.143</v>
      </c>
      <c r="AF37" s="178">
        <v>17.68</v>
      </c>
    </row>
    <row r="38" spans="1:32" ht="12.75">
      <c r="A38" s="111"/>
      <c r="B38" s="274" t="s">
        <v>14</v>
      </c>
      <c r="C38" s="275"/>
      <c r="D38" s="275"/>
      <c r="E38" s="276"/>
      <c r="F38" s="275"/>
      <c r="G38" s="275"/>
      <c r="H38" s="276"/>
      <c r="I38" s="275"/>
      <c r="J38" s="275"/>
      <c r="K38" s="276"/>
      <c r="L38" s="275"/>
      <c r="M38" s="275"/>
      <c r="N38" s="276"/>
      <c r="O38" s="275"/>
      <c r="P38" s="275"/>
      <c r="Q38" s="276"/>
      <c r="R38" s="275"/>
      <c r="S38" s="275"/>
      <c r="T38" s="276"/>
      <c r="U38" s="275"/>
      <c r="V38" s="275"/>
      <c r="W38" s="276"/>
      <c r="X38" s="275"/>
      <c r="Y38" s="275"/>
      <c r="Z38" s="276"/>
      <c r="AA38" s="275"/>
      <c r="AB38" s="275"/>
      <c r="AC38" s="276"/>
      <c r="AD38" s="275"/>
      <c r="AE38" s="275"/>
      <c r="AF38" s="276"/>
    </row>
    <row r="39" spans="1:32" ht="12.75">
      <c r="A39" s="111"/>
      <c r="B39" s="165" t="s">
        <v>41</v>
      </c>
      <c r="C39" s="296">
        <v>6933.173</v>
      </c>
      <c r="D39" s="296">
        <v>9554.172</v>
      </c>
      <c r="E39" s="297">
        <v>3.852296714293763</v>
      </c>
      <c r="F39" s="296">
        <v>5980.208</v>
      </c>
      <c r="G39" s="296">
        <v>11171.09</v>
      </c>
      <c r="H39" s="297">
        <v>3.6161753373483263</v>
      </c>
      <c r="I39" s="296">
        <v>5621.529</v>
      </c>
      <c r="J39" s="296">
        <v>11820.152</v>
      </c>
      <c r="K39" s="297">
        <v>3.7418088913000545</v>
      </c>
      <c r="L39" s="296">
        <v>5726.322</v>
      </c>
      <c r="M39" s="296">
        <v>12671.466</v>
      </c>
      <c r="N39" s="297">
        <v>3.6580127022200126</v>
      </c>
      <c r="O39" s="296">
        <v>5215.814</v>
      </c>
      <c r="P39" s="296">
        <v>12432.787</v>
      </c>
      <c r="Q39" s="298">
        <v>3.5838661436717816</v>
      </c>
      <c r="R39" s="296">
        <v>4743.578</v>
      </c>
      <c r="S39" s="296">
        <v>11035.481</v>
      </c>
      <c r="T39" s="297">
        <v>3.7035285584578888</v>
      </c>
      <c r="U39" s="296">
        <v>4316.056</v>
      </c>
      <c r="V39" s="296">
        <v>8864.745</v>
      </c>
      <c r="W39" s="297">
        <v>3.725701935005642</v>
      </c>
      <c r="X39" s="296">
        <v>4878.699</v>
      </c>
      <c r="Y39" s="296">
        <v>7030.066</v>
      </c>
      <c r="Z39" s="297">
        <v>3.765827836147399</v>
      </c>
      <c r="AA39" s="296">
        <v>4208.735</v>
      </c>
      <c r="AB39" s="296">
        <v>7844.885</v>
      </c>
      <c r="AC39" s="297">
        <v>3.479146192162669</v>
      </c>
      <c r="AD39" s="296">
        <v>4268.543</v>
      </c>
      <c r="AE39" s="296">
        <v>7924.184</v>
      </c>
      <c r="AF39" s="298">
        <v>3.1840497090119526</v>
      </c>
    </row>
    <row r="40" spans="2:32" ht="12.75">
      <c r="B40" s="43" t="s">
        <v>42</v>
      </c>
      <c r="C40" s="176">
        <v>4367.293</v>
      </c>
      <c r="D40" s="176">
        <v>4408.491</v>
      </c>
      <c r="E40" s="177">
        <v>7.292815374744997</v>
      </c>
      <c r="F40" s="176">
        <v>3958.78</v>
      </c>
      <c r="G40" s="176">
        <v>5667.024</v>
      </c>
      <c r="H40" s="177">
        <v>6.220724974537513</v>
      </c>
      <c r="I40" s="176">
        <v>3800.413</v>
      </c>
      <c r="J40" s="176">
        <v>7065.497</v>
      </c>
      <c r="K40" s="177">
        <v>5.759662091689638</v>
      </c>
      <c r="L40" s="176">
        <v>3913.006</v>
      </c>
      <c r="M40" s="176">
        <v>7732.025</v>
      </c>
      <c r="N40" s="177">
        <v>5.579628801718725</v>
      </c>
      <c r="O40" s="176">
        <v>3647.048</v>
      </c>
      <c r="P40" s="176">
        <v>7040.065</v>
      </c>
      <c r="Q40" s="178">
        <v>5.61507155242245</v>
      </c>
      <c r="R40" s="176">
        <v>3229.704</v>
      </c>
      <c r="S40" s="176">
        <v>5769.999</v>
      </c>
      <c r="T40" s="177">
        <v>5.865678724212104</v>
      </c>
      <c r="U40" s="176">
        <v>2711.636</v>
      </c>
      <c r="V40" s="176">
        <v>4490.258</v>
      </c>
      <c r="W40" s="177">
        <v>5.835529180728451</v>
      </c>
      <c r="X40" s="176">
        <v>3117.547</v>
      </c>
      <c r="Y40" s="176">
        <v>3413.602</v>
      </c>
      <c r="Z40" s="177">
        <v>5.822205859572449</v>
      </c>
      <c r="AA40" s="176">
        <v>2579.178</v>
      </c>
      <c r="AB40" s="176">
        <v>4511.687</v>
      </c>
      <c r="AC40" s="177">
        <v>5.019916164434016</v>
      </c>
      <c r="AD40" s="176">
        <v>2603.3</v>
      </c>
      <c r="AE40" s="176">
        <v>4933.551</v>
      </c>
      <c r="AF40" s="178">
        <v>4.701182057824832</v>
      </c>
    </row>
    <row r="41" spans="2:32" ht="12.75">
      <c r="B41" s="43" t="s">
        <v>43</v>
      </c>
      <c r="C41" s="176">
        <v>415.354</v>
      </c>
      <c r="D41" s="176">
        <v>1178.954</v>
      </c>
      <c r="E41" s="177">
        <v>6.535005342419082</v>
      </c>
      <c r="F41" s="176">
        <v>376.673</v>
      </c>
      <c r="G41" s="176">
        <v>1430.43</v>
      </c>
      <c r="H41" s="177">
        <v>6.857367550028645</v>
      </c>
      <c r="I41" s="176">
        <v>365.761</v>
      </c>
      <c r="J41" s="176">
        <v>1581.963</v>
      </c>
      <c r="K41" s="177">
        <v>6.611645273475516</v>
      </c>
      <c r="L41" s="176">
        <v>368.421</v>
      </c>
      <c r="M41" s="176">
        <v>1954.842</v>
      </c>
      <c r="N41" s="177">
        <v>6.626600143192057</v>
      </c>
      <c r="O41" s="176">
        <v>308.093</v>
      </c>
      <c r="P41" s="176">
        <v>2226.649</v>
      </c>
      <c r="Q41" s="178">
        <v>7.111367879053571</v>
      </c>
      <c r="R41" s="176">
        <v>260.229</v>
      </c>
      <c r="S41" s="176">
        <v>2293.789</v>
      </c>
      <c r="T41" s="177">
        <v>7.948203068501988</v>
      </c>
      <c r="U41" s="176">
        <v>299.112</v>
      </c>
      <c r="V41" s="176">
        <v>1774.608</v>
      </c>
      <c r="W41" s="177">
        <v>8.169203178498384</v>
      </c>
      <c r="X41" s="176">
        <v>379.783</v>
      </c>
      <c r="Y41" s="176">
        <v>1457.545</v>
      </c>
      <c r="Z41" s="177">
        <v>8.37944312974314</v>
      </c>
      <c r="AA41" s="176">
        <v>352.373</v>
      </c>
      <c r="AB41" s="176">
        <v>1354.842</v>
      </c>
      <c r="AC41" s="177">
        <v>7.769172946465639</v>
      </c>
      <c r="AD41" s="176">
        <v>395.378</v>
      </c>
      <c r="AE41" s="176">
        <v>1232.315</v>
      </c>
      <c r="AF41" s="178">
        <v>6.418897483791174</v>
      </c>
    </row>
    <row r="42" spans="2:32" ht="12.75">
      <c r="B42" s="43" t="s">
        <v>44</v>
      </c>
      <c r="C42" s="176">
        <v>361.71</v>
      </c>
      <c r="D42" s="176">
        <v>320.806</v>
      </c>
      <c r="E42" s="177">
        <v>14.885500016314104</v>
      </c>
      <c r="F42" s="176">
        <v>335.105</v>
      </c>
      <c r="G42" s="176">
        <v>321.115</v>
      </c>
      <c r="H42" s="177">
        <v>14.502156783751282</v>
      </c>
      <c r="I42" s="176">
        <v>330.511</v>
      </c>
      <c r="J42" s="176">
        <v>278.265</v>
      </c>
      <c r="K42" s="177">
        <v>17.54077213117516</v>
      </c>
      <c r="L42" s="176">
        <v>286.562</v>
      </c>
      <c r="M42" s="176">
        <v>217.906</v>
      </c>
      <c r="N42" s="177">
        <v>22.085425834773588</v>
      </c>
      <c r="O42" s="176">
        <v>280.336</v>
      </c>
      <c r="P42" s="176">
        <v>186.725</v>
      </c>
      <c r="Q42" s="178">
        <v>25.828219048603284</v>
      </c>
      <c r="R42" s="176">
        <v>260.462</v>
      </c>
      <c r="S42" s="176">
        <v>127.212</v>
      </c>
      <c r="T42" s="177">
        <v>26.800823388795735</v>
      </c>
      <c r="U42" s="176">
        <v>241.086</v>
      </c>
      <c r="V42" s="176">
        <v>93.303</v>
      </c>
      <c r="W42" s="177">
        <v>24.706348305905717</v>
      </c>
      <c r="X42" s="176">
        <v>203.955</v>
      </c>
      <c r="Y42" s="176">
        <v>40.495</v>
      </c>
      <c r="Z42" s="177">
        <v>35.82334953279589</v>
      </c>
      <c r="AA42" s="176">
        <v>149.328</v>
      </c>
      <c r="AB42" s="176">
        <v>52.27</v>
      </c>
      <c r="AC42" s="177">
        <v>39.16819535807504</v>
      </c>
      <c r="AD42" s="176">
        <v>131.818</v>
      </c>
      <c r="AE42" s="176">
        <v>49.314</v>
      </c>
      <c r="AF42" s="178">
        <v>52.949384286146994</v>
      </c>
    </row>
    <row r="43" spans="2:32" ht="12.75">
      <c r="B43" s="43" t="s">
        <v>45</v>
      </c>
      <c r="C43" s="176">
        <v>357.924</v>
      </c>
      <c r="D43" s="176">
        <v>510.243</v>
      </c>
      <c r="E43" s="177">
        <v>8.805009019448066</v>
      </c>
      <c r="F43" s="176">
        <v>262.958</v>
      </c>
      <c r="G43" s="176">
        <v>655.094</v>
      </c>
      <c r="H43" s="177">
        <v>14.619616574908203</v>
      </c>
      <c r="I43" s="176">
        <v>195.549</v>
      </c>
      <c r="J43" s="176">
        <v>672.79</v>
      </c>
      <c r="K43" s="177">
        <v>12.436556540867546</v>
      </c>
      <c r="L43" s="176">
        <v>189.606</v>
      </c>
      <c r="M43" s="176">
        <v>733.722</v>
      </c>
      <c r="N43" s="177">
        <v>9.881762968993073</v>
      </c>
      <c r="O43" s="176">
        <v>137.22</v>
      </c>
      <c r="P43" s="176">
        <v>820.531</v>
      </c>
      <c r="Q43" s="178">
        <v>12.559045452720117</v>
      </c>
      <c r="R43" s="176">
        <v>171.54</v>
      </c>
      <c r="S43" s="176">
        <v>791.215</v>
      </c>
      <c r="T43" s="177">
        <v>14.214790118053497</v>
      </c>
      <c r="U43" s="176">
        <v>174.264</v>
      </c>
      <c r="V43" s="176">
        <v>798.748</v>
      </c>
      <c r="W43" s="177">
        <v>13.505844629611651</v>
      </c>
      <c r="X43" s="176">
        <v>258.742</v>
      </c>
      <c r="Y43" s="176">
        <v>624.124</v>
      </c>
      <c r="Z43" s="177">
        <v>15.50641182979994</v>
      </c>
      <c r="AA43" s="176">
        <v>197.025</v>
      </c>
      <c r="AB43" s="176">
        <v>534.454</v>
      </c>
      <c r="AC43" s="177">
        <v>16.35011265471684</v>
      </c>
      <c r="AD43" s="176">
        <v>281.132</v>
      </c>
      <c r="AE43" s="176">
        <v>394.863</v>
      </c>
      <c r="AF43" s="178">
        <v>10.555188084065897</v>
      </c>
    </row>
    <row r="44" spans="2:32" ht="12.75">
      <c r="B44" s="43" t="s">
        <v>46</v>
      </c>
      <c r="C44" s="176">
        <v>375.023</v>
      </c>
      <c r="D44" s="176">
        <v>1590.404</v>
      </c>
      <c r="E44" s="177">
        <v>7.262728579186799</v>
      </c>
      <c r="F44" s="176">
        <v>362.849</v>
      </c>
      <c r="G44" s="176">
        <v>1391.037</v>
      </c>
      <c r="H44" s="177">
        <v>6.195455594314084</v>
      </c>
      <c r="I44" s="176">
        <v>313.628</v>
      </c>
      <c r="J44" s="176">
        <v>962.113</v>
      </c>
      <c r="K44" s="177">
        <v>6.879079490358649</v>
      </c>
      <c r="L44" s="176">
        <v>307.24</v>
      </c>
      <c r="M44" s="176">
        <v>791.632</v>
      </c>
      <c r="N44" s="177">
        <v>7.799825220054224</v>
      </c>
      <c r="O44" s="176">
        <v>276.392</v>
      </c>
      <c r="P44" s="176">
        <v>756.677</v>
      </c>
      <c r="Q44" s="178">
        <v>6.678685822620009</v>
      </c>
      <c r="R44" s="176">
        <v>291.665</v>
      </c>
      <c r="S44" s="176">
        <v>456.293</v>
      </c>
      <c r="T44" s="177">
        <v>6.90672852852451</v>
      </c>
      <c r="U44" s="176">
        <v>396.591</v>
      </c>
      <c r="V44" s="176">
        <v>377.4</v>
      </c>
      <c r="W44" s="177">
        <v>8.059585889483932</v>
      </c>
      <c r="X44" s="176">
        <v>331.035</v>
      </c>
      <c r="Y44" s="176">
        <v>383.312</v>
      </c>
      <c r="Z44" s="177">
        <v>7.193522051706693</v>
      </c>
      <c r="AA44" s="176">
        <v>294.256</v>
      </c>
      <c r="AB44" s="176">
        <v>322.796</v>
      </c>
      <c r="AC44" s="177">
        <v>6.079149426933304</v>
      </c>
      <c r="AD44" s="176">
        <v>311.902</v>
      </c>
      <c r="AE44" s="176">
        <v>340.489</v>
      </c>
      <c r="AF44" s="178">
        <v>5.182430404689101</v>
      </c>
    </row>
    <row r="45" spans="2:32" ht="12.75">
      <c r="B45" s="43" t="s">
        <v>47</v>
      </c>
      <c r="C45" s="176">
        <v>220.042</v>
      </c>
      <c r="D45" s="176">
        <v>677.8</v>
      </c>
      <c r="E45" s="177">
        <v>13.015830905464728</v>
      </c>
      <c r="F45" s="176">
        <v>193.603</v>
      </c>
      <c r="G45" s="176">
        <v>700.195</v>
      </c>
      <c r="H45" s="177">
        <v>12.2940131650537</v>
      </c>
      <c r="I45" s="176">
        <v>179.847</v>
      </c>
      <c r="J45" s="176">
        <v>470.681</v>
      </c>
      <c r="K45" s="177">
        <v>14.085736338281754</v>
      </c>
      <c r="L45" s="176">
        <v>192.574</v>
      </c>
      <c r="M45" s="176">
        <v>363.514</v>
      </c>
      <c r="N45" s="177">
        <v>13.176812891273904</v>
      </c>
      <c r="O45" s="176">
        <v>239.497</v>
      </c>
      <c r="P45" s="176">
        <v>319.343</v>
      </c>
      <c r="Q45" s="178">
        <v>9.912813666797</v>
      </c>
      <c r="R45" s="176">
        <v>239.592</v>
      </c>
      <c r="S45" s="176">
        <v>318.738</v>
      </c>
      <c r="T45" s="177">
        <v>12.554899753487275</v>
      </c>
      <c r="U45" s="176">
        <v>257.649</v>
      </c>
      <c r="V45" s="176">
        <v>304.98</v>
      </c>
      <c r="W45" s="177">
        <v>8.94820227146793</v>
      </c>
      <c r="X45" s="176">
        <v>291.302</v>
      </c>
      <c r="Y45" s="176">
        <v>277.241</v>
      </c>
      <c r="Z45" s="177">
        <v>5.47969471907781</v>
      </c>
      <c r="AA45" s="176">
        <v>273.7</v>
      </c>
      <c r="AB45" s="176">
        <v>397.497</v>
      </c>
      <c r="AC45" s="177">
        <v>9.380339334313541</v>
      </c>
      <c r="AD45" s="176">
        <v>294.195</v>
      </c>
      <c r="AE45" s="176">
        <v>388.282</v>
      </c>
      <c r="AF45" s="178">
        <v>5.714199043495781</v>
      </c>
    </row>
    <row r="46" spans="2:32" ht="12.75">
      <c r="B46" s="43" t="s">
        <v>48</v>
      </c>
      <c r="C46" s="176">
        <v>671.335</v>
      </c>
      <c r="D46" s="176">
        <v>279.09</v>
      </c>
      <c r="E46" s="177">
        <v>15.017859842404544</v>
      </c>
      <c r="F46" s="176">
        <v>372.038</v>
      </c>
      <c r="G46" s="176">
        <v>228.516</v>
      </c>
      <c r="H46" s="177">
        <v>15.874249321308229</v>
      </c>
      <c r="I46" s="176">
        <v>335.846</v>
      </c>
      <c r="J46" s="176">
        <v>231.395</v>
      </c>
      <c r="K46" s="177">
        <v>14.835724774153562</v>
      </c>
      <c r="L46" s="176">
        <v>361.912</v>
      </c>
      <c r="M46" s="176">
        <v>376.299</v>
      </c>
      <c r="N46" s="177">
        <v>18.072698180651887</v>
      </c>
      <c r="O46" s="176">
        <v>244.097</v>
      </c>
      <c r="P46" s="176">
        <v>544.938</v>
      </c>
      <c r="Q46" s="178">
        <v>16.166157214868417</v>
      </c>
      <c r="R46" s="176">
        <v>188.842</v>
      </c>
      <c r="S46" s="176">
        <v>793.627</v>
      </c>
      <c r="T46" s="177">
        <v>13.10416956739641</v>
      </c>
      <c r="U46" s="176">
        <v>111.835</v>
      </c>
      <c r="V46" s="176">
        <v>645.239</v>
      </c>
      <c r="W46" s="177">
        <v>13.478674227401946</v>
      </c>
      <c r="X46" s="176">
        <v>165.848</v>
      </c>
      <c r="Y46" s="176">
        <v>433.559</v>
      </c>
      <c r="Z46" s="177">
        <v>15.52643994220081</v>
      </c>
      <c r="AA46" s="176">
        <v>208.775</v>
      </c>
      <c r="AB46" s="176">
        <v>244.706</v>
      </c>
      <c r="AC46" s="177">
        <v>19.700332871123585</v>
      </c>
      <c r="AD46" s="176">
        <v>66.375</v>
      </c>
      <c r="AE46" s="176">
        <v>163.594</v>
      </c>
      <c r="AF46" s="178">
        <v>24.93538139113645</v>
      </c>
    </row>
    <row r="47" spans="2:32" ht="12.75">
      <c r="B47" s="168" t="s">
        <v>49</v>
      </c>
      <c r="C47" s="176">
        <v>164.488</v>
      </c>
      <c r="D47" s="176">
        <v>525.456</v>
      </c>
      <c r="E47" s="177">
        <v>12.732891334981561</v>
      </c>
      <c r="F47" s="176">
        <v>118.199</v>
      </c>
      <c r="G47" s="176">
        <v>694.375</v>
      </c>
      <c r="H47" s="177">
        <v>13.104666194764086</v>
      </c>
      <c r="I47" s="176">
        <v>99.975</v>
      </c>
      <c r="J47" s="176">
        <v>488.022</v>
      </c>
      <c r="K47" s="177">
        <v>18.334927047101278</v>
      </c>
      <c r="L47" s="176">
        <v>106.995</v>
      </c>
      <c r="M47" s="176">
        <v>431.222</v>
      </c>
      <c r="N47" s="177">
        <v>12.07474830331843</v>
      </c>
      <c r="O47" s="176">
        <v>83.126</v>
      </c>
      <c r="P47" s="176">
        <v>428.935</v>
      </c>
      <c r="Q47" s="178">
        <v>12.637603760259076</v>
      </c>
      <c r="R47" s="176">
        <v>101.536</v>
      </c>
      <c r="S47" s="176">
        <v>380.642</v>
      </c>
      <c r="T47" s="177">
        <v>14.385236796357834</v>
      </c>
      <c r="U47" s="176">
        <v>123.884</v>
      </c>
      <c r="V47" s="176">
        <v>335.419</v>
      </c>
      <c r="W47" s="177">
        <v>13.599265651817728</v>
      </c>
      <c r="X47" s="176">
        <v>130.479</v>
      </c>
      <c r="Y47" s="176">
        <v>347.684</v>
      </c>
      <c r="Z47" s="177">
        <v>8.889843662188877</v>
      </c>
      <c r="AA47" s="176">
        <v>154.098</v>
      </c>
      <c r="AB47" s="176">
        <v>382.972</v>
      </c>
      <c r="AC47" s="177">
        <v>7.314037944884777</v>
      </c>
      <c r="AD47" s="176">
        <v>184.448</v>
      </c>
      <c r="AE47" s="176">
        <v>399.649</v>
      </c>
      <c r="AF47" s="178">
        <v>5.170793366851647</v>
      </c>
    </row>
  </sheetData>
  <sheetProtection/>
  <mergeCells count="31">
    <mergeCell ref="G6:H6"/>
    <mergeCell ref="O7:P7"/>
    <mergeCell ref="B5:B7"/>
    <mergeCell ref="C5:E5"/>
    <mergeCell ref="F5:H5"/>
    <mergeCell ref="I5:K5"/>
    <mergeCell ref="C7:D7"/>
    <mergeCell ref="F7:G7"/>
    <mergeCell ref="I7:J7"/>
    <mergeCell ref="D6:E6"/>
    <mergeCell ref="J6:K6"/>
    <mergeCell ref="V6:W6"/>
    <mergeCell ref="L7:M7"/>
    <mergeCell ref="S6:T6"/>
    <mergeCell ref="X5:Z5"/>
    <mergeCell ref="U7:V7"/>
    <mergeCell ref="X7:Y7"/>
    <mergeCell ref="M6:N6"/>
    <mergeCell ref="L5:N5"/>
    <mergeCell ref="O5:Q5"/>
    <mergeCell ref="R5:T5"/>
    <mergeCell ref="P6:Q6"/>
    <mergeCell ref="AA5:AC5"/>
    <mergeCell ref="Y6:Z6"/>
    <mergeCell ref="R7:S7"/>
    <mergeCell ref="AD5:AF5"/>
    <mergeCell ref="AB6:AC6"/>
    <mergeCell ref="AA7:AB7"/>
    <mergeCell ref="U5:W5"/>
    <mergeCell ref="AD7:AE7"/>
    <mergeCell ref="AE6:AF6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5"/>
  <sheetViews>
    <sheetView zoomScalePageLayoutView="0" workbookViewId="0" topLeftCell="A1">
      <selection activeCell="A1" sqref="A1"/>
    </sheetView>
  </sheetViews>
  <sheetFormatPr defaultColWidth="8.75390625" defaultRowHeight="12.75"/>
  <cols>
    <col min="1" max="1" width="8.75390625" style="195" customWidth="1"/>
    <col min="2" max="2" width="30.625" style="195" customWidth="1"/>
    <col min="3" max="3" width="12.625" style="196" customWidth="1"/>
    <col min="4" max="4" width="6.625" style="196" customWidth="1"/>
    <col min="5" max="5" width="12.625" style="195" customWidth="1"/>
    <col min="6" max="6" width="6.625" style="195" customWidth="1"/>
    <col min="7" max="7" width="6.625" style="196" customWidth="1"/>
    <col min="8" max="8" width="12.625" style="196" customWidth="1"/>
    <col min="9" max="9" width="6.625" style="196" customWidth="1"/>
    <col min="10" max="10" width="12.625" style="195" customWidth="1"/>
    <col min="11" max="11" width="6.625" style="195" customWidth="1"/>
    <col min="12" max="12" width="12.625" style="195" customWidth="1"/>
    <col min="13" max="14" width="6.625" style="195" customWidth="1"/>
    <col min="15" max="15" width="12.625" style="195" customWidth="1"/>
    <col min="16" max="16" width="6.625" style="195" customWidth="1"/>
    <col min="17" max="17" width="12.625" style="195" customWidth="1"/>
    <col min="18" max="18" width="6.625" style="195" customWidth="1"/>
    <col min="19" max="19" width="12.625" style="195" customWidth="1"/>
    <col min="20" max="21" width="6.625" style="195" customWidth="1"/>
    <col min="22" max="22" width="12.625" style="195" customWidth="1"/>
    <col min="23" max="23" width="6.625" style="195" customWidth="1"/>
    <col min="24" max="24" width="12.625" style="195" customWidth="1"/>
    <col min="25" max="25" width="6.625" style="195" customWidth="1"/>
    <col min="26" max="26" width="12.625" style="195" customWidth="1"/>
    <col min="27" max="28" width="6.625" style="195" customWidth="1"/>
    <col min="29" max="29" width="12.625" style="195" customWidth="1"/>
    <col min="30" max="30" width="6.625" style="195" customWidth="1"/>
    <col min="31" max="31" width="12.625" style="195" customWidth="1"/>
    <col min="32" max="32" width="6.625" style="195" customWidth="1"/>
    <col min="33" max="33" width="12.625" style="195" customWidth="1"/>
    <col min="34" max="35" width="6.625" style="195" customWidth="1"/>
    <col min="36" max="36" width="12.625" style="195" customWidth="1"/>
    <col min="37" max="37" width="6.625" style="195" customWidth="1"/>
    <col min="38" max="38" width="12.625" style="195" customWidth="1"/>
    <col min="39" max="39" width="6.625" style="195" customWidth="1"/>
    <col min="40" max="40" width="12.625" style="195" customWidth="1"/>
    <col min="41" max="42" width="6.625" style="195" customWidth="1"/>
    <col min="43" max="43" width="12.625" style="195" customWidth="1"/>
    <col min="44" max="44" width="6.625" style="195" customWidth="1"/>
    <col min="45" max="45" width="12.625" style="195" customWidth="1"/>
    <col min="46" max="46" width="6.625" style="195" customWidth="1"/>
    <col min="47" max="47" width="12.625" style="195" customWidth="1"/>
    <col min="48" max="49" width="6.625" style="195" customWidth="1"/>
    <col min="50" max="50" width="12.625" style="195" customWidth="1"/>
    <col min="51" max="51" width="6.625" style="195" customWidth="1"/>
    <col min="52" max="52" width="12.625" style="195" customWidth="1"/>
    <col min="53" max="53" width="6.625" style="195" customWidth="1"/>
    <col min="54" max="54" width="12.625" style="195" customWidth="1"/>
    <col min="55" max="56" width="6.625" style="195" customWidth="1"/>
    <col min="57" max="57" width="12.625" style="195" customWidth="1"/>
    <col min="58" max="58" width="6.625" style="195" customWidth="1"/>
    <col min="59" max="59" width="12.625" style="195" customWidth="1"/>
    <col min="60" max="60" width="6.625" style="195" customWidth="1"/>
    <col min="61" max="61" width="12.625" style="195" customWidth="1"/>
    <col min="62" max="63" width="6.625" style="195" customWidth="1"/>
    <col min="64" max="64" width="12.625" style="195" customWidth="1"/>
    <col min="65" max="65" width="6.625" style="195" customWidth="1"/>
    <col min="66" max="66" width="12.625" style="195" customWidth="1"/>
    <col min="67" max="67" width="6.625" style="195" customWidth="1"/>
    <col min="68" max="68" width="12.625" style="195" customWidth="1"/>
    <col min="69" max="70" width="6.625" style="195" customWidth="1"/>
    <col min="71" max="71" width="12.625" style="195" customWidth="1"/>
    <col min="72" max="72" width="6.625" style="195" customWidth="1"/>
    <col min="73" max="16384" width="8.75390625" style="195" customWidth="1"/>
  </cols>
  <sheetData>
    <row r="1" spans="1:9" ht="12.75">
      <c r="A1"/>
      <c r="C1" s="195"/>
      <c r="D1" s="195"/>
      <c r="G1" s="195"/>
      <c r="H1" s="195"/>
      <c r="I1" s="195"/>
    </row>
    <row r="2" spans="3:9" ht="12.75">
      <c r="C2" s="197"/>
      <c r="D2" s="197"/>
      <c r="E2" s="197"/>
      <c r="F2" s="197"/>
      <c r="G2" s="197"/>
      <c r="H2" s="197"/>
      <c r="I2" s="197"/>
    </row>
    <row r="3" spans="1:9" ht="12.75">
      <c r="A3" s="198" t="s">
        <v>180</v>
      </c>
      <c r="B3" s="199"/>
      <c r="C3" s="197"/>
      <c r="D3" s="197"/>
      <c r="E3" s="197"/>
      <c r="F3" s="197"/>
      <c r="G3" s="197"/>
      <c r="H3" s="197"/>
      <c r="I3" s="197"/>
    </row>
    <row r="4" ht="12.75">
      <c r="B4" s="200"/>
    </row>
    <row r="5" spans="2:72" ht="12.75">
      <c r="B5" s="392" t="s">
        <v>145</v>
      </c>
      <c r="C5" s="387" t="s">
        <v>22</v>
      </c>
      <c r="D5" s="388"/>
      <c r="E5" s="388"/>
      <c r="F5" s="388"/>
      <c r="G5" s="388"/>
      <c r="H5" s="388"/>
      <c r="I5" s="389"/>
      <c r="J5" s="387" t="s">
        <v>23</v>
      </c>
      <c r="K5" s="388"/>
      <c r="L5" s="388"/>
      <c r="M5" s="388"/>
      <c r="N5" s="388"/>
      <c r="O5" s="388"/>
      <c r="P5" s="389"/>
      <c r="Q5" s="387" t="s">
        <v>24</v>
      </c>
      <c r="R5" s="388"/>
      <c r="S5" s="388"/>
      <c r="T5" s="388"/>
      <c r="U5" s="388"/>
      <c r="V5" s="388"/>
      <c r="W5" s="389"/>
      <c r="X5" s="387" t="s">
        <v>25</v>
      </c>
      <c r="Y5" s="388"/>
      <c r="Z5" s="388"/>
      <c r="AA5" s="388"/>
      <c r="AB5" s="388"/>
      <c r="AC5" s="388"/>
      <c r="AD5" s="389"/>
      <c r="AE5" s="387" t="s">
        <v>26</v>
      </c>
      <c r="AF5" s="388"/>
      <c r="AG5" s="388"/>
      <c r="AH5" s="388"/>
      <c r="AI5" s="388"/>
      <c r="AJ5" s="388"/>
      <c r="AK5" s="389"/>
      <c r="AL5" s="387" t="s">
        <v>27</v>
      </c>
      <c r="AM5" s="388"/>
      <c r="AN5" s="388"/>
      <c r="AO5" s="388"/>
      <c r="AP5" s="388"/>
      <c r="AQ5" s="388"/>
      <c r="AR5" s="389"/>
      <c r="AS5" s="387" t="s">
        <v>28</v>
      </c>
      <c r="AT5" s="388"/>
      <c r="AU5" s="388"/>
      <c r="AV5" s="388"/>
      <c r="AW5" s="388"/>
      <c r="AX5" s="388"/>
      <c r="AY5" s="389"/>
      <c r="AZ5" s="387" t="s">
        <v>29</v>
      </c>
      <c r="BA5" s="388"/>
      <c r="BB5" s="388"/>
      <c r="BC5" s="388"/>
      <c r="BD5" s="388"/>
      <c r="BE5" s="388"/>
      <c r="BF5" s="389"/>
      <c r="BG5" s="387" t="s">
        <v>30</v>
      </c>
      <c r="BH5" s="388"/>
      <c r="BI5" s="388"/>
      <c r="BJ5" s="388"/>
      <c r="BK5" s="388"/>
      <c r="BL5" s="388"/>
      <c r="BM5" s="389"/>
      <c r="BN5" s="387" t="s">
        <v>31</v>
      </c>
      <c r="BO5" s="388"/>
      <c r="BP5" s="388"/>
      <c r="BQ5" s="388"/>
      <c r="BR5" s="388"/>
      <c r="BS5" s="388"/>
      <c r="BT5" s="389"/>
    </row>
    <row r="6" spans="2:72" ht="12.75">
      <c r="B6" s="393"/>
      <c r="C6" s="390" t="s">
        <v>114</v>
      </c>
      <c r="D6" s="390"/>
      <c r="E6" s="390" t="s">
        <v>32</v>
      </c>
      <c r="F6" s="390"/>
      <c r="G6" s="390"/>
      <c r="H6" s="391" t="s">
        <v>36</v>
      </c>
      <c r="I6" s="369"/>
      <c r="J6" s="390" t="s">
        <v>114</v>
      </c>
      <c r="K6" s="390"/>
      <c r="L6" s="390" t="s">
        <v>32</v>
      </c>
      <c r="M6" s="390"/>
      <c r="N6" s="390"/>
      <c r="O6" s="391" t="s">
        <v>36</v>
      </c>
      <c r="P6" s="369"/>
      <c r="Q6" s="390" t="s">
        <v>114</v>
      </c>
      <c r="R6" s="390"/>
      <c r="S6" s="390" t="s">
        <v>32</v>
      </c>
      <c r="T6" s="390"/>
      <c r="U6" s="390"/>
      <c r="V6" s="391" t="s">
        <v>36</v>
      </c>
      <c r="W6" s="369"/>
      <c r="X6" s="390" t="s">
        <v>114</v>
      </c>
      <c r="Y6" s="390"/>
      <c r="Z6" s="390" t="s">
        <v>32</v>
      </c>
      <c r="AA6" s="390"/>
      <c r="AB6" s="390"/>
      <c r="AC6" s="391" t="s">
        <v>36</v>
      </c>
      <c r="AD6" s="369"/>
      <c r="AE6" s="390" t="s">
        <v>114</v>
      </c>
      <c r="AF6" s="390"/>
      <c r="AG6" s="390" t="s">
        <v>32</v>
      </c>
      <c r="AH6" s="390"/>
      <c r="AI6" s="390"/>
      <c r="AJ6" s="391" t="s">
        <v>36</v>
      </c>
      <c r="AK6" s="369"/>
      <c r="AL6" s="390" t="s">
        <v>114</v>
      </c>
      <c r="AM6" s="390"/>
      <c r="AN6" s="390" t="s">
        <v>32</v>
      </c>
      <c r="AO6" s="390"/>
      <c r="AP6" s="390"/>
      <c r="AQ6" s="391" t="s">
        <v>36</v>
      </c>
      <c r="AR6" s="369"/>
      <c r="AS6" s="390" t="s">
        <v>114</v>
      </c>
      <c r="AT6" s="390"/>
      <c r="AU6" s="390" t="s">
        <v>32</v>
      </c>
      <c r="AV6" s="390"/>
      <c r="AW6" s="390"/>
      <c r="AX6" s="391" t="s">
        <v>36</v>
      </c>
      <c r="AY6" s="369"/>
      <c r="AZ6" s="390" t="s">
        <v>114</v>
      </c>
      <c r="BA6" s="390"/>
      <c r="BB6" s="390" t="s">
        <v>32</v>
      </c>
      <c r="BC6" s="390"/>
      <c r="BD6" s="390"/>
      <c r="BE6" s="391" t="s">
        <v>36</v>
      </c>
      <c r="BF6" s="369"/>
      <c r="BG6" s="390" t="s">
        <v>114</v>
      </c>
      <c r="BH6" s="390"/>
      <c r="BI6" s="390" t="s">
        <v>32</v>
      </c>
      <c r="BJ6" s="390"/>
      <c r="BK6" s="390"/>
      <c r="BL6" s="391" t="s">
        <v>36</v>
      </c>
      <c r="BM6" s="369"/>
      <c r="BN6" s="390" t="s">
        <v>114</v>
      </c>
      <c r="BO6" s="390"/>
      <c r="BP6" s="390" t="s">
        <v>32</v>
      </c>
      <c r="BQ6" s="390"/>
      <c r="BR6" s="390"/>
      <c r="BS6" s="391" t="s">
        <v>36</v>
      </c>
      <c r="BT6" s="369"/>
    </row>
    <row r="7" spans="2:72" ht="27.75" customHeight="1">
      <c r="B7" s="394"/>
      <c r="C7" s="271" t="s">
        <v>50</v>
      </c>
      <c r="D7" s="271" t="s">
        <v>107</v>
      </c>
      <c r="E7" s="271" t="s">
        <v>50</v>
      </c>
      <c r="F7" s="272" t="s">
        <v>37</v>
      </c>
      <c r="G7" s="271" t="s">
        <v>107</v>
      </c>
      <c r="H7" s="271" t="s">
        <v>50</v>
      </c>
      <c r="I7" s="271" t="s">
        <v>107</v>
      </c>
      <c r="J7" s="271" t="s">
        <v>50</v>
      </c>
      <c r="K7" s="271" t="s">
        <v>107</v>
      </c>
      <c r="L7" s="271" t="s">
        <v>50</v>
      </c>
      <c r="M7" s="272" t="s">
        <v>37</v>
      </c>
      <c r="N7" s="271" t="s">
        <v>107</v>
      </c>
      <c r="O7" s="271" t="s">
        <v>108</v>
      </c>
      <c r="P7" s="271" t="s">
        <v>107</v>
      </c>
      <c r="Q7" s="271" t="s">
        <v>50</v>
      </c>
      <c r="R7" s="271" t="s">
        <v>107</v>
      </c>
      <c r="S7" s="271" t="s">
        <v>50</v>
      </c>
      <c r="T7" s="272" t="s">
        <v>37</v>
      </c>
      <c r="U7" s="271" t="s">
        <v>107</v>
      </c>
      <c r="V7" s="271" t="s">
        <v>108</v>
      </c>
      <c r="W7" s="271" t="s">
        <v>107</v>
      </c>
      <c r="X7" s="271" t="s">
        <v>50</v>
      </c>
      <c r="Y7" s="271" t="s">
        <v>107</v>
      </c>
      <c r="Z7" s="271" t="s">
        <v>50</v>
      </c>
      <c r="AA7" s="272" t="s">
        <v>37</v>
      </c>
      <c r="AB7" s="271" t="s">
        <v>107</v>
      </c>
      <c r="AC7" s="271" t="s">
        <v>108</v>
      </c>
      <c r="AD7" s="271" t="s">
        <v>107</v>
      </c>
      <c r="AE7" s="271" t="s">
        <v>50</v>
      </c>
      <c r="AF7" s="271" t="s">
        <v>107</v>
      </c>
      <c r="AG7" s="271" t="s">
        <v>50</v>
      </c>
      <c r="AH7" s="272" t="s">
        <v>37</v>
      </c>
      <c r="AI7" s="271" t="s">
        <v>107</v>
      </c>
      <c r="AJ7" s="271" t="s">
        <v>108</v>
      </c>
      <c r="AK7" s="271" t="s">
        <v>107</v>
      </c>
      <c r="AL7" s="271" t="s">
        <v>50</v>
      </c>
      <c r="AM7" s="271" t="s">
        <v>107</v>
      </c>
      <c r="AN7" s="271" t="s">
        <v>50</v>
      </c>
      <c r="AO7" s="272" t="s">
        <v>37</v>
      </c>
      <c r="AP7" s="271" t="s">
        <v>107</v>
      </c>
      <c r="AQ7" s="271" t="s">
        <v>108</v>
      </c>
      <c r="AR7" s="271" t="s">
        <v>107</v>
      </c>
      <c r="AS7" s="271" t="s">
        <v>50</v>
      </c>
      <c r="AT7" s="271" t="s">
        <v>107</v>
      </c>
      <c r="AU7" s="271" t="s">
        <v>50</v>
      </c>
      <c r="AV7" s="272" t="s">
        <v>37</v>
      </c>
      <c r="AW7" s="271" t="s">
        <v>107</v>
      </c>
      <c r="AX7" s="271" t="s">
        <v>108</v>
      </c>
      <c r="AY7" s="271" t="s">
        <v>107</v>
      </c>
      <c r="AZ7" s="271" t="s">
        <v>50</v>
      </c>
      <c r="BA7" s="271" t="s">
        <v>107</v>
      </c>
      <c r="BB7" s="271" t="s">
        <v>50</v>
      </c>
      <c r="BC7" s="272" t="s">
        <v>37</v>
      </c>
      <c r="BD7" s="271" t="s">
        <v>107</v>
      </c>
      <c r="BE7" s="271" t="s">
        <v>108</v>
      </c>
      <c r="BF7" s="271" t="s">
        <v>107</v>
      </c>
      <c r="BG7" s="271" t="s">
        <v>50</v>
      </c>
      <c r="BH7" s="271" t="s">
        <v>107</v>
      </c>
      <c r="BI7" s="271" t="s">
        <v>50</v>
      </c>
      <c r="BJ7" s="272" t="s">
        <v>37</v>
      </c>
      <c r="BK7" s="271" t="s">
        <v>107</v>
      </c>
      <c r="BL7" s="271" t="s">
        <v>108</v>
      </c>
      <c r="BM7" s="271" t="s">
        <v>107</v>
      </c>
      <c r="BN7" s="271" t="s">
        <v>50</v>
      </c>
      <c r="BO7" s="271" t="s">
        <v>107</v>
      </c>
      <c r="BP7" s="271" t="s">
        <v>50</v>
      </c>
      <c r="BQ7" s="272" t="s">
        <v>37</v>
      </c>
      <c r="BR7" s="271" t="s">
        <v>107</v>
      </c>
      <c r="BS7" s="271" t="s">
        <v>108</v>
      </c>
      <c r="BT7" s="271" t="s">
        <v>107</v>
      </c>
    </row>
    <row r="8" spans="2:72" ht="12.75">
      <c r="B8" s="212" t="s">
        <v>11</v>
      </c>
      <c r="C8" s="206">
        <f>'Table B1'!C9</f>
        <v>1631.588</v>
      </c>
      <c r="D8" s="207">
        <f>IF('Table B1'!C9=0,0,100*('Table B1'!C10+'Table B1'!C13)/'Table B1'!C9)</f>
        <v>50.26458885453926</v>
      </c>
      <c r="E8" s="206">
        <f>'Table B1'!D9</f>
        <v>2945.143</v>
      </c>
      <c r="F8" s="208">
        <f>'Table B1'!E9</f>
        <v>4.816567170271935</v>
      </c>
      <c r="G8" s="206">
        <f>IF('Table B1'!D9=0,0,100*('Table B1'!D10+'Table B1'!D13)/'Table B1'!D9)</f>
        <v>24.983608605762097</v>
      </c>
      <c r="H8" s="206">
        <f>C8+E8</f>
        <v>4576.731</v>
      </c>
      <c r="I8" s="206">
        <f>IF(('Table B1'!C9+'Table B1'!D9)=0,0,100*('Table B1'!C10+'Table B1'!C13+'Table B1'!D10+'Table B1'!D13)/('Table B1'!C9+'Table B1'!D9))</f>
        <v>33.99618636096376</v>
      </c>
      <c r="J8" s="206">
        <f>'Table B1'!F9</f>
        <v>1330.469</v>
      </c>
      <c r="K8" s="206">
        <f>IF('Table B1'!F9=0,0,100*('Table B1'!F10+'Table B1'!F13)/'Table B1'!F9)</f>
        <v>45.723199864108075</v>
      </c>
      <c r="L8" s="206">
        <f>'Table B1'!G9</f>
        <v>3224.748</v>
      </c>
      <c r="M8" s="208">
        <f>'Table B1'!H9</f>
        <v>4.725577288264697</v>
      </c>
      <c r="N8" s="206">
        <f>IF('Table B1'!G9=0,0,100*('Table B1'!G10+'Table B1'!G13)/'Table B1'!G9)</f>
        <v>31.79315096869585</v>
      </c>
      <c r="O8" s="206">
        <f>J8+L8</f>
        <v>4555.217000000001</v>
      </c>
      <c r="P8" s="206">
        <f>IF(('Table B1'!F9+'Table B1'!G9)=0,0,100*('Table B1'!F10+'Table B1'!F13+'Table B1'!G10+'Table B1'!G13)/('Table B1'!F9+'Table B1'!G9))</f>
        <v>35.8617822158637</v>
      </c>
      <c r="Q8" s="206">
        <f>'Table B1'!I9</f>
        <v>1210.532</v>
      </c>
      <c r="R8" s="206">
        <f>IF('Table B1'!I9=0,0,100*('Table B1'!I10+'Table B1'!I13)/'Table B1'!I9)</f>
        <v>44.68745972844997</v>
      </c>
      <c r="S8" s="206">
        <f>'Table B1'!J9</f>
        <v>2902.882</v>
      </c>
      <c r="T8" s="208">
        <f>'Table B1'!K9</f>
        <v>5.03031782787298</v>
      </c>
      <c r="U8" s="206">
        <f>IF('Table B1'!J9=0,0,100*('Table B1'!J10+'Table B1'!J13)/'Table B1'!J9)</f>
        <v>36.50930351285378</v>
      </c>
      <c r="V8" s="206">
        <f>Q8+S8</f>
        <v>4113.414</v>
      </c>
      <c r="W8" s="206">
        <f>IF(('Table B1'!I9+'Table B1'!J9)=0,0,100*('Table B1'!I10+'Table B1'!I13+'Table B1'!J10+'Table B1'!J13)/('Table B1'!I9+'Table B1'!J9))</f>
        <v>38.91604394792258</v>
      </c>
      <c r="X8" s="206">
        <f>'Table B1'!L9</f>
        <v>1158.908</v>
      </c>
      <c r="Y8" s="206">
        <f>IF('Table B1'!L9=0,0,100*('Table B1'!L10+'Table B1'!L13)/'Table B1'!L9)</f>
        <v>46.572635619048285</v>
      </c>
      <c r="Z8" s="206">
        <f>'Table B1'!M9</f>
        <v>2986.073</v>
      </c>
      <c r="AA8" s="208">
        <f>'Table B1'!N9</f>
        <v>5.193499228682592</v>
      </c>
      <c r="AB8" s="206">
        <f>IF('Table B1'!M9=0,0,100*('Table B1'!M10+'Table B1'!M13)/'Table B1'!M9)</f>
        <v>36.74823087044423</v>
      </c>
      <c r="AC8" s="206">
        <f>X8+Z8</f>
        <v>4144.981</v>
      </c>
      <c r="AD8" s="206">
        <f>IF(('Table B1'!L9+'Table B1'!M9)=0,0,100*('Table B1'!L10+'Table B1'!L13+'Table B1'!M10+'Table B1'!M13)/('Table B1'!L9+'Table B1'!M9))</f>
        <v>39.49506644300662</v>
      </c>
      <c r="AE8" s="206">
        <f>'Table B1'!O9</f>
        <v>1066.384</v>
      </c>
      <c r="AF8" s="206">
        <f>IF('Table B1'!O9=0,0,100*('Table B1'!O10+'Table B1'!O13)/'Table B1'!O9)</f>
        <v>45.56941964620624</v>
      </c>
      <c r="AG8" s="206">
        <f>'Table B1'!P9</f>
        <v>2849.959</v>
      </c>
      <c r="AH8" s="208">
        <f>'Table B1'!Q9</f>
        <v>5.897619998150447</v>
      </c>
      <c r="AI8" s="206">
        <f>IF('Table B1'!P9=0,0,100*('Table B1'!P10+'Table B1'!P13)/'Table B1'!P9)</f>
        <v>40.005136916004766</v>
      </c>
      <c r="AJ8" s="206">
        <f>AE8+AG8</f>
        <v>3916.343</v>
      </c>
      <c r="AK8" s="206">
        <f>IF(('Table B1'!O9+'Table B1'!P9)=0,0,100*('Table B1'!O10+'Table B1'!O13+'Table B1'!P10+'Table B1'!P13)/('Table B1'!O9+'Table B1'!P9))</f>
        <v>41.520239672572096</v>
      </c>
      <c r="AL8" s="206">
        <f>'Table B1'!R9</f>
        <v>1013.426</v>
      </c>
      <c r="AM8" s="206">
        <f>IF('Table B1'!R9=0,0,100*('Table B1'!R10+'Table B1'!R13)/'Table B1'!R9)</f>
        <v>45.67259967674009</v>
      </c>
      <c r="AN8" s="206">
        <f>'Table B1'!S9</f>
        <v>2223.898</v>
      </c>
      <c r="AO8" s="208">
        <f>'Table B1'!T9</f>
        <v>6.364792476940489</v>
      </c>
      <c r="AP8" s="206">
        <f>IF('Table B1'!S9=0,0,100*('Table B1'!S10+'Table B1'!S13)/'Table B1'!S9)</f>
        <v>32.36335479414973</v>
      </c>
      <c r="AQ8" s="206">
        <f>AL8+AN8</f>
        <v>3237.324</v>
      </c>
      <c r="AR8" s="206">
        <f>IF(('Table B1'!R9+'Table B1'!S9)=0,0,100*('Table B1'!R10+'Table B1'!R13+'Table B1'!S10+'Table B1'!S13)/('Table B1'!R9+'Table B1'!S9))</f>
        <v>36.52973875954338</v>
      </c>
      <c r="AS8" s="206">
        <f>'Table B1'!U9</f>
        <v>1055.068</v>
      </c>
      <c r="AT8" s="206">
        <f>IF('Table B1'!U9=0,0,100*('Table B1'!U10+'Table B1'!U13)/'Table B1'!U9)</f>
        <v>46.555577460410134</v>
      </c>
      <c r="AU8" s="206">
        <f>'Table B1'!V9</f>
        <v>1847.683</v>
      </c>
      <c r="AV8" s="208">
        <f>'Table B1'!W9</f>
        <v>6.011630369725803</v>
      </c>
      <c r="AW8" s="206">
        <f>IF('Table B1'!V9=0,0,100*('Table B1'!V10+'Table B1'!V13)/'Table B1'!V9)</f>
        <v>38.770719869155045</v>
      </c>
      <c r="AX8" s="206">
        <f>AS8+AU8</f>
        <v>2902.751</v>
      </c>
      <c r="AY8" s="206">
        <f>IF(('Table B1'!U9+'Table B1'!V9)=0,0,100*('Table B1'!U10+'Table B1'!U13+'Table B1'!V10+'Table B1'!V13)/('Table B1'!U9+'Table B1'!V9))</f>
        <v>41.60029571947438</v>
      </c>
      <c r="AZ8" s="206">
        <f>'Table B1'!X9</f>
        <v>1013.857</v>
      </c>
      <c r="BA8" s="206">
        <f>IF('Table B1'!X9=0,0,100*('Table B1'!X10+'Table B1'!X13)/'Table B1'!X9)</f>
        <v>47.820451996681975</v>
      </c>
      <c r="BB8" s="206">
        <f>'Table B1'!Y9</f>
        <v>1522.995</v>
      </c>
      <c r="BC8" s="208">
        <f>'Table B1'!Z9</f>
        <v>5.390953932186275</v>
      </c>
      <c r="BD8" s="206">
        <f>IF('Table B1'!Y9=0,0,100*('Table B1'!Y10+'Table B1'!Y13)/'Table B1'!Y9)</f>
        <v>33.26793587634891</v>
      </c>
      <c r="BE8" s="206">
        <f>AZ8+BB8</f>
        <v>2536.852</v>
      </c>
      <c r="BF8" s="206">
        <f>IF(('Table B1'!X9+'Table B1'!Y9)=0,0,100*('Table B1'!X10+'Table B1'!X13+'Table B1'!Y10+'Table B1'!Y13)/('Table B1'!X9+'Table B1'!Y9))</f>
        <v>39.08387245294562</v>
      </c>
      <c r="BG8" s="206">
        <f>'Table B1'!AA9</f>
        <v>827.735</v>
      </c>
      <c r="BH8" s="206">
        <f>IF('Table B1'!AA9=0,0,100*('Table B1'!AA10+'Table B1'!AA13)/'Table B1'!AA9)</f>
        <v>47.36322615329786</v>
      </c>
      <c r="BI8" s="206">
        <f>'Table B1'!AB9</f>
        <v>1431.483</v>
      </c>
      <c r="BJ8" s="208">
        <f>'Table B1'!AC9</f>
        <v>5.843309636625943</v>
      </c>
      <c r="BK8" s="206">
        <f>IF('Table B1'!AB9=0,0,100*('Table B1'!AB10+'Table B1'!AB13)/'Table B1'!AB9)</f>
        <v>39.60487131177947</v>
      </c>
      <c r="BL8" s="206">
        <f>BG8+BI8</f>
        <v>2259.218</v>
      </c>
      <c r="BM8" s="206">
        <f>IF(('Table B1'!AA9+'Table B1'!AB9)=0,0,100*('Table B1'!AA10+'Table B1'!AA13+'Table B1'!AB10+'Table B1'!AB13)/('Table B1'!AA9+'Table B1'!AB9))</f>
        <v>42.447386662110524</v>
      </c>
      <c r="BN8" s="206">
        <f>'Table B1'!AD9</f>
        <v>1250.234</v>
      </c>
      <c r="BO8" s="206">
        <f>IF('Table B1'!AD9=0,0,100*('Table B1'!AD10+'Table B1'!AD13)/'Table B1'!AD9)</f>
        <v>56.566210805337235</v>
      </c>
      <c r="BP8" s="206">
        <f>'Table B1'!AE9</f>
        <v>1603.203</v>
      </c>
      <c r="BQ8" s="208">
        <f>'Table B1'!AF9</f>
        <v>6.188562354377897</v>
      </c>
      <c r="BR8" s="206">
        <f>IF('Table B1'!AE9=0,0,100*('Table B1'!AE10+'Table B1'!AE13)/'Table B1'!AE9)</f>
        <v>39.21493410379098</v>
      </c>
      <c r="BS8" s="206">
        <f>BN8+BP8</f>
        <v>2853.437</v>
      </c>
      <c r="BT8" s="206">
        <f>IF(('Table B1'!AD9+'Table B1'!AE9)=0,0,100*('Table B1'!AD10+'Table B1'!AD13+'Table B1'!AE10+'Table B1'!AE13)/('Table B1'!AD9+'Table B1'!AE9))</f>
        <v>46.8173995080319</v>
      </c>
    </row>
    <row r="9" spans="2:72" ht="12.75">
      <c r="B9" s="213" t="s">
        <v>57</v>
      </c>
      <c r="C9" s="202">
        <f>'Table B3'!C9</f>
        <v>174.347</v>
      </c>
      <c r="D9" s="203">
        <f>IF('Table B3'!C9=0,0,100*('Table B3'!C10+'Table B3'!C13)/'Table B3'!C9)</f>
        <v>81.7163472844385</v>
      </c>
      <c r="E9" s="202">
        <f>'Table B3'!D9</f>
        <v>264.572</v>
      </c>
      <c r="F9" s="204">
        <f>'Table B3'!E9</f>
        <v>16.93</v>
      </c>
      <c r="G9" s="202">
        <f>IF('Table B3'!D9=0,0,100*('Table B3'!D10+'Table B3'!D13)/'Table B3'!D9)</f>
        <v>55.624555886488366</v>
      </c>
      <c r="H9" s="205">
        <f>C9+E9</f>
        <v>438.919</v>
      </c>
      <c r="I9" s="202">
        <f>IF(('Table B3'!C9+'Table B3'!D9)=0,0,100*('Table B3'!C10+'Table B3'!C13+'Table B3'!D10+'Table B3'!D13)/('Table B3'!C9+'Table B3'!D9))</f>
        <v>65.98871317942492</v>
      </c>
      <c r="J9" s="202">
        <f>'Table B3'!F9</f>
        <v>130.26</v>
      </c>
      <c r="K9" s="202">
        <f>IF('Table B3'!F9=0,0,100*('Table B3'!F10+'Table B3'!F13)/'Table B3'!F9)</f>
        <v>77.990941194534</v>
      </c>
      <c r="L9" s="202">
        <f>'Table B3'!G9</f>
        <v>301.524</v>
      </c>
      <c r="M9" s="204">
        <f>'Table B3'!H9</f>
        <v>14.88</v>
      </c>
      <c r="N9" s="202">
        <f>IF('Table B3'!G9=0,0,100*('Table B3'!G10+'Table B3'!G13)/'Table B3'!G9)</f>
        <v>51.29276608163861</v>
      </c>
      <c r="O9" s="205">
        <f>J9+L9</f>
        <v>431.784</v>
      </c>
      <c r="P9" s="202">
        <f>IF(('Table B3'!F9+'Table B3'!G9)=0,0,100*('Table B3'!F10+'Table B3'!F13+'Table B3'!G10+'Table B3'!G13)/('Table B3'!F9+'Table B3'!G9))</f>
        <v>59.34703462842532</v>
      </c>
      <c r="Q9" s="202">
        <f>'Table B3'!I9</f>
        <v>149.684</v>
      </c>
      <c r="R9" s="202">
        <f>IF('Table B3'!I9=0,0,100*('Table B3'!I10+'Table B3'!I13)/'Table B3'!I9)</f>
        <v>80.69599957243258</v>
      </c>
      <c r="S9" s="202">
        <f>'Table B3'!J9</f>
        <v>446.658</v>
      </c>
      <c r="T9" s="204">
        <f>'Table B3'!K9</f>
        <v>17.27</v>
      </c>
      <c r="U9" s="202">
        <f>IF('Table B3'!J9=0,0,100*('Table B3'!J10+'Table B3'!J13)/'Table B3'!J9)</f>
        <v>73.69463885120159</v>
      </c>
      <c r="V9" s="205">
        <f>Q9+S9</f>
        <v>596.342</v>
      </c>
      <c r="W9" s="202">
        <f>IF(('Table B3'!I9+'Table B3'!J9)=0,0,100*('Table B3'!I10+'Table B3'!I13+'Table B3'!J10+'Table B3'!J13)/('Table B3'!I9+'Table B3'!J9))</f>
        <v>75.45200572825661</v>
      </c>
      <c r="X9" s="202">
        <f>'Table B3'!L9</f>
        <v>149.969</v>
      </c>
      <c r="Y9" s="202">
        <f>IF('Table B3'!L9=0,0,100*('Table B3'!L10+'Table B3'!L13)/'Table B3'!L9)</f>
        <v>87.6581160106422</v>
      </c>
      <c r="Z9" s="202">
        <f>'Table B3'!M9</f>
        <v>378.316</v>
      </c>
      <c r="AA9" s="204">
        <f>'Table B3'!N9</f>
        <v>15.08</v>
      </c>
      <c r="AB9" s="202">
        <f>IF('Table B3'!M9=0,0,100*('Table B3'!M10+'Table B3'!M13)/'Table B3'!M9)</f>
        <v>62.23421689804291</v>
      </c>
      <c r="AC9" s="205">
        <f>X9+Z9</f>
        <v>528.285</v>
      </c>
      <c r="AD9" s="202">
        <f>IF(('Table B3'!L9+'Table B3'!M9)=0,0,100*('Table B3'!L10+'Table B3'!L13+'Table B3'!M10+'Table B3'!M13)/('Table B3'!L9+'Table B3'!M9))</f>
        <v>69.45152711131304</v>
      </c>
      <c r="AE9" s="202">
        <f>'Table B3'!O9</f>
        <v>114.33</v>
      </c>
      <c r="AF9" s="202">
        <f>IF('Table B3'!O9=0,0,100*('Table B3'!O10+'Table B3'!O13)/'Table B3'!O9)</f>
        <v>82.6782121927753</v>
      </c>
      <c r="AG9" s="202">
        <f>'Table B3'!P9</f>
        <v>287.907</v>
      </c>
      <c r="AH9" s="204">
        <f>'Table B3'!Q9</f>
        <v>18.75</v>
      </c>
      <c r="AI9" s="202">
        <f>IF('Table B3'!P9=0,0,100*('Table B3'!P10+'Table B3'!P13)/'Table B3'!P9)</f>
        <v>68.51934826176509</v>
      </c>
      <c r="AJ9" s="205">
        <f>AE9+AG9</f>
        <v>402.23699999999997</v>
      </c>
      <c r="AK9" s="202">
        <f>IF(('Table B3'!O9+'Table B3'!P9)=0,0,100*('Table B3'!O10+'Table B3'!O13+'Table B3'!P10+'Table B3'!P13)/('Table B3'!O9+'Table B3'!P9))</f>
        <v>72.54379880518202</v>
      </c>
      <c r="AL9" s="202">
        <f>'Table B3'!R9</f>
        <v>133.148</v>
      </c>
      <c r="AM9" s="202">
        <f>IF('Table B3'!R9=0,0,100*('Table B3'!R10+'Table B3'!R13)/'Table B3'!R9)</f>
        <v>83.37714423048037</v>
      </c>
      <c r="AN9" s="202">
        <f>'Table B3'!S9</f>
        <v>180.755</v>
      </c>
      <c r="AO9" s="204">
        <f>'Table B3'!T9</f>
        <v>12.94</v>
      </c>
      <c r="AP9" s="202">
        <f>IF('Table B3'!S9=0,0,100*('Table B3'!S10+'Table B3'!S13)/'Table B3'!S9)</f>
        <v>47.672263561173956</v>
      </c>
      <c r="AQ9" s="205">
        <f>AL9+AN9</f>
        <v>313.903</v>
      </c>
      <c r="AR9" s="202">
        <f>IF(('Table B3'!R9+'Table B3'!S9)=0,0,100*('Table B3'!R10+'Table B3'!R13+'Table B3'!S10+'Table B3'!S13)/('Table B3'!R9+'Table B3'!S9))</f>
        <v>62.81717600660076</v>
      </c>
      <c r="AS9" s="202">
        <f>'Table B3'!U9</f>
        <v>113.049</v>
      </c>
      <c r="AT9" s="202">
        <f>IF('Table B3'!U9=0,0,100*('Table B3'!U10+'Table B3'!U13)/'Table B3'!U9)</f>
        <v>58.31984360763917</v>
      </c>
      <c r="AU9" s="202">
        <f>'Table B3'!V9</f>
        <v>214.83</v>
      </c>
      <c r="AV9" s="204">
        <f>'Table B3'!W9</f>
        <v>17.41</v>
      </c>
      <c r="AW9" s="202">
        <f>IF('Table B3'!V9=0,0,100*('Table B3'!V10+'Table B3'!V13)/'Table B3'!V9)</f>
        <v>55.37541311734859</v>
      </c>
      <c r="AX9" s="205">
        <f>AS9+AU9</f>
        <v>327.879</v>
      </c>
      <c r="AY9" s="202">
        <f>IF(('Table B3'!U9+'Table B3'!V9)=0,0,100*('Table B3'!U10+'Table B3'!U13+'Table B3'!V10+'Table B3'!V13)/('Table B3'!U9+'Table B3'!V9))</f>
        <v>56.39061971031996</v>
      </c>
      <c r="AZ9" s="202">
        <f>'Table B3'!X9</f>
        <v>100.827</v>
      </c>
      <c r="BA9" s="202">
        <f>IF('Table B3'!X9=0,0,100*('Table B3'!X10+'Table B3'!X13)/'Table B3'!X9)</f>
        <v>69.92174715106073</v>
      </c>
      <c r="BB9" s="202">
        <f>'Table B3'!Y9</f>
        <v>170.025</v>
      </c>
      <c r="BC9" s="204">
        <f>'Table B3'!Z9</f>
        <v>14.15</v>
      </c>
      <c r="BD9" s="202">
        <f>IF('Table B3'!Y9=0,0,100*('Table B3'!Y10+'Table B3'!Y13)/'Table B3'!Y9)</f>
        <v>58.123217173945015</v>
      </c>
      <c r="BE9" s="205">
        <f>AZ9+BB9</f>
        <v>270.852</v>
      </c>
      <c r="BF9" s="202">
        <f>IF(('Table B3'!X9+'Table B3'!Y9)=0,0,100*('Table B3'!X10+'Table B3'!X13+'Table B3'!Y10+'Table B3'!Y13)/('Table B3'!X9+'Table B3'!Y9))</f>
        <v>62.515322020882266</v>
      </c>
      <c r="BG9" s="202">
        <f>'Table B3'!AA9</f>
        <v>104.521</v>
      </c>
      <c r="BH9" s="202">
        <f>IF('Table B3'!AA9=0,0,100*('Table B3'!AA10+'Table B3'!AA13)/'Table B3'!AA9)</f>
        <v>81.36833746328487</v>
      </c>
      <c r="BI9" s="202">
        <f>'Table B3'!AB9</f>
        <v>194.12</v>
      </c>
      <c r="BJ9" s="204">
        <f>'Table B3'!AC9</f>
        <v>15.92</v>
      </c>
      <c r="BK9" s="202">
        <f>IF('Table B3'!AB9=0,0,100*('Table B3'!AB10+'Table B3'!AB13)/'Table B3'!AB9)</f>
        <v>64.9783638986194</v>
      </c>
      <c r="BL9" s="205">
        <f>BG9+BI9</f>
        <v>298.641</v>
      </c>
      <c r="BM9" s="202">
        <f>IF(('Table B3'!AA9+'Table B3'!AB9)=0,0,100*('Table B3'!AA10+'Table B3'!AA13+'Table B3'!AB10+'Table B3'!AB13)/('Table B3'!AA9+'Table B3'!AB9))</f>
        <v>70.71467079202118</v>
      </c>
      <c r="BN9" s="202">
        <f>'Table B3'!AD9</f>
        <v>184.055</v>
      </c>
      <c r="BO9" s="202">
        <f>IF('Table B3'!AD9=0,0,100*('Table B3'!AD10+'Table B3'!AD13)/'Table B3'!AD9)</f>
        <v>82.09937247018554</v>
      </c>
      <c r="BP9" s="202">
        <f>'Table B3'!AE9</f>
        <v>226.376</v>
      </c>
      <c r="BQ9" s="204">
        <f>'Table B3'!AF9</f>
        <v>22.14</v>
      </c>
      <c r="BR9" s="202">
        <f>IF('Table B3'!AE9=0,0,100*('Table B3'!AE10+'Table B3'!AE13)/'Table B3'!AE9)</f>
        <v>62.44610736120436</v>
      </c>
      <c r="BS9" s="205">
        <f>BN9+BP9</f>
        <v>410.43100000000004</v>
      </c>
      <c r="BT9" s="202">
        <f>IF(('Table B3'!AD9+'Table B3'!AE9)=0,0,100*('Table B3'!AD10+'Table B3'!AD13+'Table B3'!AE10+'Table B3'!AE13)/('Table B3'!AD9+'Table B3'!AE9))</f>
        <v>71.25948088716494</v>
      </c>
    </row>
    <row r="10" spans="2:72" ht="12.75">
      <c r="B10" s="213" t="s">
        <v>58</v>
      </c>
      <c r="C10" s="202">
        <f>'Table B3'!C19</f>
        <v>588.731</v>
      </c>
      <c r="D10" s="203">
        <f>IF('Table B3'!C19=0,0,100*('Table B3'!C20+'Table B3'!C23)/'Table B3'!C19)</f>
        <v>85.75529401373463</v>
      </c>
      <c r="E10" s="202">
        <f>'Table B3'!D19</f>
        <v>285.863</v>
      </c>
      <c r="F10" s="204">
        <f>'Table B3'!E19</f>
        <v>18.72</v>
      </c>
      <c r="G10" s="202">
        <f>IF('Table B3'!D19=0,0,100*('Table B3'!D20+'Table B3'!D23)/'Table B3'!D19)</f>
        <v>52.82285570360627</v>
      </c>
      <c r="H10" s="205">
        <f aca="true" t="shared" si="0" ref="H10:H24">C10+E10</f>
        <v>874.594</v>
      </c>
      <c r="I10" s="202">
        <f>IF(('Table B3'!C19+'Table B3'!D19)=0,0,100*('Table B3'!C20+'Table B3'!C23+'Table B3'!D20+'Table B3'!D23)/('Table B3'!C19+'Table B3'!D19))</f>
        <v>74.99125308428825</v>
      </c>
      <c r="J10" s="202">
        <f>'Table B3'!F19</f>
        <v>411.966</v>
      </c>
      <c r="K10" s="202">
        <f>IF('Table B3'!F19=0,0,100*('Table B3'!F20+'Table B3'!F23)/'Table B3'!F19)</f>
        <v>84.88758781064458</v>
      </c>
      <c r="L10" s="202">
        <f>'Table B3'!G19</f>
        <v>368.388</v>
      </c>
      <c r="M10" s="204">
        <f>'Table B3'!H19</f>
        <v>16.98</v>
      </c>
      <c r="N10" s="202">
        <f>IF('Table B3'!G19=0,0,100*('Table B3'!G20+'Table B3'!G23)/'Table B3'!G19)</f>
        <v>51.90777115432642</v>
      </c>
      <c r="O10" s="205">
        <f aca="true" t="shared" si="1" ref="O10:O24">J10+L10</f>
        <v>780.354</v>
      </c>
      <c r="P10" s="202">
        <f>IF(('Table B3'!F19+'Table B3'!G19)=0,0,100*('Table B3'!F20+'Table B3'!F23+'Table B3'!G20+'Table B3'!G23)/('Table B3'!F19+'Table B3'!G19))</f>
        <v>69.31854004720935</v>
      </c>
      <c r="Q10" s="202">
        <f>'Table B3'!I19</f>
        <v>314.433</v>
      </c>
      <c r="R10" s="202">
        <f>IF('Table B3'!I19=0,0,100*('Table B3'!I20+'Table B3'!I23)/'Table B3'!I19)</f>
        <v>87.65460368345562</v>
      </c>
      <c r="S10" s="202">
        <f>'Table B3'!J19</f>
        <v>367.397</v>
      </c>
      <c r="T10" s="204">
        <f>'Table B3'!K19</f>
        <v>16.63</v>
      </c>
      <c r="U10" s="202">
        <f>IF('Table B3'!J19=0,0,100*('Table B3'!J20+'Table B3'!J23)/'Table B3'!J19)</f>
        <v>59.934348946779636</v>
      </c>
      <c r="V10" s="205">
        <f aca="true" t="shared" si="2" ref="V10:V24">Q10+S10</f>
        <v>681.8299999999999</v>
      </c>
      <c r="W10" s="202">
        <f>IF(('Table B3'!I19+'Table B3'!J19)=0,0,100*('Table B3'!I20+'Table B3'!I23+'Table B3'!J20+'Table B3'!J23)/('Table B3'!I19+'Table B3'!J19))</f>
        <v>72.71783289089657</v>
      </c>
      <c r="X10" s="202">
        <f>'Table B3'!L19</f>
        <v>277.494</v>
      </c>
      <c r="Y10" s="202">
        <f>IF('Table B3'!L19=0,0,100*('Table B3'!L20+'Table B3'!L23)/'Table B3'!L19)</f>
        <v>89.91689910412477</v>
      </c>
      <c r="Z10" s="202">
        <f>'Table B3'!M19</f>
        <v>482.543</v>
      </c>
      <c r="AA10" s="204">
        <f>'Table B3'!N19</f>
        <v>18.58</v>
      </c>
      <c r="AB10" s="202">
        <f>IF('Table B3'!M19=0,0,100*('Table B3'!M20+'Table B3'!M23)/'Table B3'!M19)</f>
        <v>51.86232107812153</v>
      </c>
      <c r="AC10" s="205">
        <f aca="true" t="shared" si="3" ref="AC10:AC24">X10+Z10</f>
        <v>760.037</v>
      </c>
      <c r="AD10" s="202">
        <f>IF(('Table B3'!L19+'Table B3'!M19)=0,0,100*('Table B3'!L20+'Table B3'!L23+'Table B3'!M20+'Table B3'!M23)/('Table B3'!L19+'Table B3'!M19))</f>
        <v>65.75627239200196</v>
      </c>
      <c r="AE10" s="202">
        <f>'Table B3'!O19</f>
        <v>280.264</v>
      </c>
      <c r="AF10" s="202">
        <f>IF('Table B3'!O19=0,0,100*('Table B3'!O20+'Table B3'!O23)/'Table B3'!O19)</f>
        <v>91.7952359204179</v>
      </c>
      <c r="AG10" s="202">
        <f>'Table B3'!P19</f>
        <v>535.191</v>
      </c>
      <c r="AH10" s="204">
        <f>'Table B3'!Q19</f>
        <v>19.28</v>
      </c>
      <c r="AI10" s="202">
        <f>IF('Table B3'!P19=0,0,100*('Table B3'!P20+'Table B3'!P23)/'Table B3'!P19)</f>
        <v>68.21153569473327</v>
      </c>
      <c r="AJ10" s="205">
        <f aca="true" t="shared" si="4" ref="AJ10:AJ24">AE10+AG10</f>
        <v>815.455</v>
      </c>
      <c r="AK10" s="202">
        <f>IF(('Table B3'!O19+'Table B3'!P19)=0,0,100*('Table B3'!O20+'Table B3'!O23+'Table B3'!P20+'Table B3'!P23)/('Table B3'!O19+'Table B3'!P19))</f>
        <v>76.31702546431133</v>
      </c>
      <c r="AL10" s="202">
        <f>'Table B3'!R19</f>
        <v>233.559</v>
      </c>
      <c r="AM10" s="202">
        <f>IF('Table B3'!R19=0,0,100*('Table B3'!R20+'Table B3'!R23)/'Table B3'!R19)</f>
        <v>89.67798286514328</v>
      </c>
      <c r="AN10" s="202">
        <f>'Table B3'!S19</f>
        <v>480.613</v>
      </c>
      <c r="AO10" s="204">
        <f>'Table B3'!T19</f>
        <v>19.05</v>
      </c>
      <c r="AP10" s="202">
        <f>IF('Table B3'!S19=0,0,100*('Table B3'!S20+'Table B3'!S23)/'Table B3'!S19)</f>
        <v>55.96103309731531</v>
      </c>
      <c r="AQ10" s="205">
        <f aca="true" t="shared" si="5" ref="AQ10:AQ24">AL10+AN10</f>
        <v>714.172</v>
      </c>
      <c r="AR10" s="202">
        <f>IF(('Table B3'!R19+'Table B3'!S19)=0,0,100*('Table B3'!R20+'Table B3'!R23+'Table B3'!S20+'Table B3'!S23)/('Table B3'!R19+'Table B3'!S19))</f>
        <v>66.98764443299373</v>
      </c>
      <c r="AS10" s="202">
        <f>'Table B3'!U19</f>
        <v>324.089</v>
      </c>
      <c r="AT10" s="202">
        <f>IF('Table B3'!U19=0,0,100*('Table B3'!U20+'Table B3'!U23)/'Table B3'!U19)</f>
        <v>90.75038029677032</v>
      </c>
      <c r="AU10" s="202">
        <f>'Table B3'!V19</f>
        <v>254.941</v>
      </c>
      <c r="AV10" s="204">
        <f>'Table B3'!W19</f>
        <v>21.63</v>
      </c>
      <c r="AW10" s="202">
        <f>IF('Table B3'!V19=0,0,100*('Table B3'!V20+'Table B3'!V23)/'Table B3'!V19)</f>
        <v>63.34720582409263</v>
      </c>
      <c r="AX10" s="205">
        <f aca="true" t="shared" si="6" ref="AX10:AX24">AS10+AU10</f>
        <v>579.03</v>
      </c>
      <c r="AY10" s="202">
        <f>IF(('Table B3'!U19+'Table B3'!V19)=0,0,100*('Table B3'!U20+'Table B3'!U23+'Table B3'!V20+'Table B3'!V23)/('Table B3'!U19+'Table B3'!V19))</f>
        <v>78.6850422257914</v>
      </c>
      <c r="AZ10" s="202">
        <f>'Table B3'!X19</f>
        <v>296.704</v>
      </c>
      <c r="BA10" s="202">
        <f>IF('Table B3'!X19=0,0,100*('Table B3'!X20+'Table B3'!X23)/'Table B3'!X19)</f>
        <v>91.4082722174288</v>
      </c>
      <c r="BB10" s="202">
        <f>'Table B3'!Y19</f>
        <v>189.548</v>
      </c>
      <c r="BC10" s="204">
        <f>'Table B3'!Z19</f>
        <v>16.86</v>
      </c>
      <c r="BD10" s="202">
        <f>IF('Table B3'!Y19=0,0,100*('Table B3'!Y20+'Table B3'!Y23)/'Table B3'!Y19)</f>
        <v>46.31808301854939</v>
      </c>
      <c r="BE10" s="205">
        <f aca="true" t="shared" si="7" ref="BE10:BE24">AZ10+BB10</f>
        <v>486.252</v>
      </c>
      <c r="BF10" s="202">
        <f>IF(('Table B3'!X19+'Table B3'!Y19)=0,0,100*('Table B3'!X20+'Table B3'!X23+'Table B3'!Y20+'Table B3'!Y23)/('Table B3'!X19+'Table B3'!Y19))</f>
        <v>73.83147010192245</v>
      </c>
      <c r="BG10" s="202">
        <f>'Table B3'!AA19</f>
        <v>234.449</v>
      </c>
      <c r="BH10" s="202">
        <f>IF('Table B3'!AA19=0,0,100*('Table B3'!AA20+'Table B3'!AA23)/'Table B3'!AA19)</f>
        <v>87.68815392686683</v>
      </c>
      <c r="BI10" s="202">
        <f>'Table B3'!AB19</f>
        <v>172.449</v>
      </c>
      <c r="BJ10" s="204">
        <f>'Table B3'!AC19</f>
        <v>18.07</v>
      </c>
      <c r="BK10" s="202">
        <f>IF('Table B3'!AB19=0,0,100*('Table B3'!AB20+'Table B3'!AB23)/'Table B3'!AB19)</f>
        <v>51.042337154753</v>
      </c>
      <c r="BL10" s="205">
        <f aca="true" t="shared" si="8" ref="BL10:BL24">BG10+BI10</f>
        <v>406.898</v>
      </c>
      <c r="BM10" s="202">
        <f>IF(('Table B3'!AA19+'Table B3'!AB19)=0,0,100*('Table B3'!AA20+'Table B3'!AA23+'Table B3'!AB20+'Table B3'!AB23)/('Table B3'!AA19+'Table B3'!AB19))</f>
        <v>72.15714994912729</v>
      </c>
      <c r="BN10" s="202">
        <f>'Table B3'!AD19</f>
        <v>417.14</v>
      </c>
      <c r="BO10" s="202">
        <f>IF('Table B3'!AD19=0,0,100*('Table B3'!AD20+'Table B3'!AD23)/'Table B3'!AD19)</f>
        <v>87.3632353646258</v>
      </c>
      <c r="BP10" s="202">
        <f>'Table B3'!AE19</f>
        <v>242.373</v>
      </c>
      <c r="BQ10" s="204">
        <f>'Table B3'!AF19</f>
        <v>21.28</v>
      </c>
      <c r="BR10" s="202">
        <f>IF('Table B3'!AE19=0,0,100*('Table B3'!AE20+'Table B3'!AE23)/'Table B3'!AE19)</f>
        <v>53.19693200150182</v>
      </c>
      <c r="BS10" s="205">
        <f aca="true" t="shared" si="9" ref="BS10:BS24">BN10+BP10</f>
        <v>659.5129999999999</v>
      </c>
      <c r="BT10" s="202">
        <f>IF(('Table B3'!AD19+'Table B3'!AE19)=0,0,100*('Table B3'!AD20+'Table B3'!AD23+'Table B3'!AE20+'Table B3'!AE23)/('Table B3'!AD19+'Table B3'!AE19))</f>
        <v>74.80701669262018</v>
      </c>
    </row>
    <row r="11" spans="2:72" ht="12.75">
      <c r="B11" s="213" t="s">
        <v>59</v>
      </c>
      <c r="C11" s="202">
        <f>'Table B3'!C29</f>
        <v>125.48</v>
      </c>
      <c r="D11" s="203">
        <f>IF('Table B3'!C29=0,0,100*('Table B3'!C30+'Table B3'!C33)/'Table B3'!C29)</f>
        <v>36.09738603761556</v>
      </c>
      <c r="E11" s="202">
        <f>'Table B3'!D29</f>
        <v>291.675</v>
      </c>
      <c r="F11" s="204">
        <f>'Table B3'!E29</f>
        <v>10.76</v>
      </c>
      <c r="G11" s="202">
        <f>IF('Table B3'!D29=0,0,100*('Table B3'!D30+'Table B3'!D33)/'Table B3'!D29)</f>
        <v>32.26879232021942</v>
      </c>
      <c r="H11" s="205">
        <f t="shared" si="0"/>
        <v>417.15500000000003</v>
      </c>
      <c r="I11" s="202">
        <f>IF(('Table B3'!C29+'Table B3'!D29)=0,0,100*('Table B3'!C30+'Table B3'!C33+'Table B3'!D30+'Table B3'!D33)/('Table B3'!C29+'Table B3'!D29))</f>
        <v>33.42043125456964</v>
      </c>
      <c r="J11" s="202">
        <f>'Table B3'!F29</f>
        <v>117.766</v>
      </c>
      <c r="K11" s="202">
        <f>IF('Table B3'!F29=0,0,100*('Table B3'!F30+'Table B3'!F33)/'Table B3'!F29)</f>
        <v>37.28240748603162</v>
      </c>
      <c r="L11" s="202">
        <f>'Table B3'!G29</f>
        <v>332.039</v>
      </c>
      <c r="M11" s="204">
        <f>'Table B3'!H29</f>
        <v>14.98</v>
      </c>
      <c r="N11" s="202">
        <f>IF('Table B3'!G29=0,0,100*('Table B3'!G30+'Table B3'!G33)/'Table B3'!G29)</f>
        <v>37.39771532862104</v>
      </c>
      <c r="O11" s="205">
        <f t="shared" si="1"/>
        <v>449.805</v>
      </c>
      <c r="P11" s="202">
        <f>IF(('Table B3'!F29+'Table B3'!G29)=0,0,100*('Table B3'!F30+'Table B3'!F33+'Table B3'!G30+'Table B3'!G33)/('Table B3'!F29+'Table B3'!G29))</f>
        <v>37.36752592790209</v>
      </c>
      <c r="Q11" s="202">
        <f>'Table B3'!I29</f>
        <v>123.936</v>
      </c>
      <c r="R11" s="202">
        <f>IF('Table B3'!I29=0,0,100*('Table B3'!I30+'Table B3'!I33)/'Table B3'!I29)</f>
        <v>37.4419054996127</v>
      </c>
      <c r="S11" s="202">
        <f>'Table B3'!J29</f>
        <v>299.574</v>
      </c>
      <c r="T11" s="204">
        <f>'Table B3'!K29</f>
        <v>11.3</v>
      </c>
      <c r="U11" s="202">
        <f>IF('Table B3'!J29=0,0,100*('Table B3'!J30+'Table B3'!J33)/'Table B3'!J29)</f>
        <v>38.18422159466442</v>
      </c>
      <c r="V11" s="205">
        <f t="shared" si="2"/>
        <v>423.51</v>
      </c>
      <c r="W11" s="202">
        <f>IF(('Table B3'!I29+'Table B3'!J29)=0,0,100*('Table B3'!I30+'Table B3'!I33+'Table B3'!J30+'Table B3'!J33)/('Table B3'!I29+'Table B3'!J29))</f>
        <v>37.966990153715386</v>
      </c>
      <c r="X11" s="202">
        <f>'Table B3'!L29</f>
        <v>101.882</v>
      </c>
      <c r="Y11" s="202">
        <f>IF('Table B3'!L29=0,0,100*('Table B3'!L30+'Table B3'!L33)/'Table B3'!L29)</f>
        <v>43.446339883394515</v>
      </c>
      <c r="Z11" s="202">
        <f>'Table B3'!M29</f>
        <v>338.475</v>
      </c>
      <c r="AA11" s="204">
        <f>'Table B3'!N29</f>
        <v>16.61</v>
      </c>
      <c r="AB11" s="202">
        <f>IF('Table B3'!M29=0,0,100*('Table B3'!M30+'Table B3'!M33)/'Table B3'!M29)</f>
        <v>52.682768298988115</v>
      </c>
      <c r="AC11" s="205">
        <f t="shared" si="3"/>
        <v>440.357</v>
      </c>
      <c r="AD11" s="202">
        <f>IF(('Table B3'!L29+'Table B3'!M29)=0,0,100*('Table B3'!L30+'Table B3'!L33+'Table B3'!M30+'Table B3'!M33)/('Table B3'!L29+'Table B3'!M29))</f>
        <v>50.54580715192446</v>
      </c>
      <c r="AE11" s="202">
        <f>'Table B3'!O29</f>
        <v>108.749</v>
      </c>
      <c r="AF11" s="202">
        <f>IF('Table B3'!O29=0,0,100*('Table B3'!O30+'Table B3'!O33)/'Table B3'!O29)</f>
        <v>41.078078878886245</v>
      </c>
      <c r="AG11" s="202">
        <f>'Table B3'!P29</f>
        <v>222.881</v>
      </c>
      <c r="AH11" s="204">
        <f>'Table B3'!Q29</f>
        <v>13.06</v>
      </c>
      <c r="AI11" s="202">
        <f>IF('Table B3'!P29=0,0,100*('Table B3'!P30+'Table B3'!P33)/'Table B3'!P29)</f>
        <v>29.418837855178325</v>
      </c>
      <c r="AJ11" s="205">
        <f t="shared" si="4"/>
        <v>331.63</v>
      </c>
      <c r="AK11" s="202">
        <f>IF(('Table B3'!O29+'Table B3'!P29)=0,0,100*('Table B3'!O30+'Table B3'!O33+'Table B3'!P30+'Table B3'!P33)/('Table B3'!O29+'Table B3'!P29))</f>
        <v>33.242167475801345</v>
      </c>
      <c r="AL11" s="202">
        <f>'Table B3'!R29</f>
        <v>87.841</v>
      </c>
      <c r="AM11" s="202">
        <f>IF('Table B3'!R29=0,0,100*('Table B3'!R30+'Table B3'!R33)/'Table B3'!R29)</f>
        <v>52.62804385195979</v>
      </c>
      <c r="AN11" s="202">
        <f>'Table B3'!S29</f>
        <v>204.252</v>
      </c>
      <c r="AO11" s="204">
        <f>'Table B3'!T29</f>
        <v>15.75</v>
      </c>
      <c r="AP11" s="202">
        <f>IF('Table B3'!S29=0,0,100*('Table B3'!S30+'Table B3'!S33)/'Table B3'!S29)</f>
        <v>44.09993537394982</v>
      </c>
      <c r="AQ11" s="205">
        <f t="shared" si="5"/>
        <v>292.093</v>
      </c>
      <c r="AR11" s="202">
        <f>IF(('Table B3'!R29+'Table B3'!S29)=0,0,100*('Table B3'!R30+'Table B3'!R33+'Table B3'!S30+'Table B3'!S33)/('Table B3'!R29+'Table B3'!S29))</f>
        <v>46.66458970259472</v>
      </c>
      <c r="AS11" s="202">
        <f>'Table B3'!U29</f>
        <v>76.578</v>
      </c>
      <c r="AT11" s="202">
        <f>IF('Table B3'!U29=0,0,100*('Table B3'!U30+'Table B3'!U33)/'Table B3'!U29)</f>
        <v>55.09806994175873</v>
      </c>
      <c r="AU11" s="202">
        <f>'Table B3'!V29</f>
        <v>171.62</v>
      </c>
      <c r="AV11" s="204">
        <f>'Table B3'!W29</f>
        <v>13.96</v>
      </c>
      <c r="AW11" s="202">
        <f>IF('Table B3'!V29=0,0,100*('Table B3'!V30+'Table B3'!V33)/'Table B3'!V29)</f>
        <v>32.23225731266752</v>
      </c>
      <c r="AX11" s="205">
        <f t="shared" si="6"/>
        <v>248.198</v>
      </c>
      <c r="AY11" s="202">
        <f>IF(('Table B3'!U29+'Table B3'!V29)=0,0,100*('Table B3'!U30+'Table B3'!U33+'Table B3'!V30+'Table B3'!V33)/('Table B3'!U29+'Table B3'!V29))</f>
        <v>39.28718200791304</v>
      </c>
      <c r="AZ11" s="202">
        <f>'Table B3'!X29</f>
        <v>84.427</v>
      </c>
      <c r="BA11" s="202">
        <f>IF('Table B3'!X29=0,0,100*('Table B3'!X30+'Table B3'!X33)/'Table B3'!X29)</f>
        <v>53.158349817001664</v>
      </c>
      <c r="BB11" s="202">
        <f>'Table B3'!Y29</f>
        <v>168.154</v>
      </c>
      <c r="BC11" s="204">
        <f>'Table B3'!Z29</f>
        <v>13.7</v>
      </c>
      <c r="BD11" s="202">
        <f>IF('Table B3'!Y29=0,0,100*('Table B3'!Y30+'Table B3'!Y33)/'Table B3'!Y29)</f>
        <v>38.81620419377476</v>
      </c>
      <c r="BE11" s="205">
        <f t="shared" si="7"/>
        <v>252.58100000000002</v>
      </c>
      <c r="BF11" s="202">
        <f>IF(('Table B3'!X29+'Table B3'!Y29)=0,0,100*('Table B3'!X30+'Table B3'!X33+'Table B3'!Y30+'Table B3'!Y33)/('Table B3'!X29+'Table B3'!Y29))</f>
        <v>43.610168619175624</v>
      </c>
      <c r="BG11" s="202">
        <f>'Table B3'!AA29</f>
        <v>59.432</v>
      </c>
      <c r="BH11" s="202">
        <f>IF('Table B3'!AA29=0,0,100*('Table B3'!AA30+'Table B3'!AA33)/'Table B3'!AA29)</f>
        <v>43.535469107551485</v>
      </c>
      <c r="BI11" s="202">
        <f>'Table B3'!AB29</f>
        <v>139.47</v>
      </c>
      <c r="BJ11" s="204">
        <f>'Table B3'!AC29</f>
        <v>9.36</v>
      </c>
      <c r="BK11" s="202">
        <f>IF('Table B3'!AB29=0,0,100*('Table B3'!AB30+'Table B3'!AB33)/'Table B3'!AB29)</f>
        <v>42.89381228938122</v>
      </c>
      <c r="BL11" s="205">
        <f t="shared" si="8"/>
        <v>198.902</v>
      </c>
      <c r="BM11" s="202">
        <f>IF(('Table B3'!AA29+'Table B3'!AB29)=0,0,100*('Table B3'!AA30+'Table B3'!AA33+'Table B3'!AB30+'Table B3'!AB33)/('Table B3'!AA29+'Table B3'!AB29))</f>
        <v>43.08553961247248</v>
      </c>
      <c r="BN11" s="202">
        <f>'Table B3'!AD29</f>
        <v>199.331</v>
      </c>
      <c r="BO11" s="202">
        <f>IF('Table B3'!AD29=0,0,100*('Table B3'!AD30+'Table B3'!AD33)/'Table B3'!AD29)</f>
        <v>54.19578490049215</v>
      </c>
      <c r="BP11" s="202">
        <f>'Table B3'!AE29</f>
        <v>156.08</v>
      </c>
      <c r="BQ11" s="204">
        <f>'Table B3'!AF29</f>
        <v>10.86</v>
      </c>
      <c r="BR11" s="202">
        <f>IF('Table B3'!AE29=0,0,100*('Table B3'!AE30+'Table B3'!AE33)/'Table B3'!AE29)</f>
        <v>40.21207073295746</v>
      </c>
      <c r="BS11" s="205">
        <f t="shared" si="9"/>
        <v>355.411</v>
      </c>
      <c r="BT11" s="202">
        <f>IF(('Table B3'!AD29+'Table B3'!AE29)=0,0,100*('Table B3'!AD30+'Table B3'!AD33+'Table B3'!AE30+'Table B3'!AE33)/('Table B3'!AD29+'Table B3'!AE29))</f>
        <v>48.05478727445127</v>
      </c>
    </row>
    <row r="12" spans="2:72" ht="12.75">
      <c r="B12" s="213" t="s">
        <v>60</v>
      </c>
      <c r="C12" s="202">
        <f>'Table B3'!C39</f>
        <v>90.9</v>
      </c>
      <c r="D12" s="203">
        <f>IF('Table B3'!C39=0,0,100*('Table B3'!C40+'Table B3'!C43)/'Table B3'!C39)</f>
        <v>4.759075907590758</v>
      </c>
      <c r="E12" s="202">
        <f>'Table B3'!D39</f>
        <v>122.69</v>
      </c>
      <c r="F12" s="204">
        <f>'Table B3'!E39</f>
        <v>12.9</v>
      </c>
      <c r="G12" s="202">
        <f>IF('Table B3'!D39=0,0,100*('Table B3'!D40+'Table B3'!D43)/'Table B3'!D39)</f>
        <v>12.456597929741624</v>
      </c>
      <c r="H12" s="205">
        <f t="shared" si="0"/>
        <v>213.59</v>
      </c>
      <c r="I12" s="202">
        <f>IF(('Table B3'!C39+'Table B3'!D39)=0,0,100*('Table B3'!C40+'Table B3'!C43+'Table B3'!D40+'Table B3'!D43)/('Table B3'!C39+'Table B3'!D39))</f>
        <v>9.180673252493094</v>
      </c>
      <c r="J12" s="202">
        <f>'Table B3'!F39</f>
        <v>82.999</v>
      </c>
      <c r="K12" s="202">
        <f>IF('Table B3'!F39=0,0,100*('Table B3'!F40+'Table B3'!F43)/'Table B3'!F39)</f>
        <v>3.451848817455632</v>
      </c>
      <c r="L12" s="202">
        <f>'Table B3'!G39</f>
        <v>141.524</v>
      </c>
      <c r="M12" s="204">
        <f>'Table B3'!H39</f>
        <v>16.12</v>
      </c>
      <c r="N12" s="202">
        <f>IF('Table B3'!G39=0,0,100*('Table B3'!G40+'Table B3'!G43)/'Table B3'!G39)</f>
        <v>15.287159775020491</v>
      </c>
      <c r="O12" s="205">
        <f t="shared" si="1"/>
        <v>224.523</v>
      </c>
      <c r="P12" s="202">
        <f>IF(('Table B3'!F39+'Table B3'!G39)=0,0,100*('Table B3'!F40+'Table B3'!F43+'Table B3'!G40+'Table B3'!G43)/('Table B3'!F39+'Table B3'!G39))</f>
        <v>10.912022376326702</v>
      </c>
      <c r="Q12" s="202">
        <f>'Table B3'!I39</f>
        <v>73.612</v>
      </c>
      <c r="R12" s="202">
        <f>IF('Table B3'!I39=0,0,100*('Table B3'!I40+'Table B3'!I43)/'Table B3'!I39)</f>
        <v>3.5347497690593928</v>
      </c>
      <c r="S12" s="202">
        <f>'Table B3'!J39</f>
        <v>142.587</v>
      </c>
      <c r="T12" s="204">
        <f>'Table B3'!K39</f>
        <v>22.49</v>
      </c>
      <c r="U12" s="202">
        <f>IF('Table B3'!J39=0,0,100*('Table B3'!J40+'Table B3'!J43)/'Table B3'!J39)</f>
        <v>11.895895137705402</v>
      </c>
      <c r="V12" s="205">
        <f t="shared" si="2"/>
        <v>216.19899999999998</v>
      </c>
      <c r="W12" s="202">
        <f>IF(('Table B3'!I39+'Table B3'!J39)=0,0,100*('Table B3'!I40+'Table B3'!I43+'Table B3'!J40+'Table B3'!J43)/('Table B3'!I39+'Table B3'!J39))</f>
        <v>9.049070532241132</v>
      </c>
      <c r="X12" s="202">
        <f>'Table B3'!L39</f>
        <v>67.307</v>
      </c>
      <c r="Y12" s="202">
        <f>IF('Table B3'!L39=0,0,100*('Table B3'!L40+'Table B3'!L43)/'Table B3'!L39)</f>
        <v>3.715809648327811</v>
      </c>
      <c r="Z12" s="202">
        <f>'Table B3'!M39</f>
        <v>158.691</v>
      </c>
      <c r="AA12" s="204">
        <f>'Table B3'!N39</f>
        <v>17.44</v>
      </c>
      <c r="AB12" s="202">
        <f>IF('Table B3'!M39=0,0,100*('Table B3'!M40+'Table B3'!M43)/'Table B3'!M39)</f>
        <v>17.0312115999017</v>
      </c>
      <c r="AC12" s="205">
        <f t="shared" si="3"/>
        <v>225.998</v>
      </c>
      <c r="AD12" s="202">
        <f>IF(('Table B3'!L39+'Table B3'!M39)=0,0,100*('Table B3'!L40+'Table B3'!L43+'Table B3'!M40+'Table B3'!M43)/('Table B3'!L39+'Table B3'!M39))</f>
        <v>13.06560235046328</v>
      </c>
      <c r="AE12" s="202">
        <f>'Table B3'!O39</f>
        <v>69.85</v>
      </c>
      <c r="AF12" s="202">
        <f>IF('Table B3'!O39=0,0,100*('Table B3'!O40+'Table B3'!O43)/'Table B3'!O39)</f>
        <v>4.214745884037223</v>
      </c>
      <c r="AG12" s="202">
        <f>'Table B3'!P39</f>
        <v>128.387</v>
      </c>
      <c r="AH12" s="204">
        <f>'Table B3'!Q39</f>
        <v>17.55</v>
      </c>
      <c r="AI12" s="202">
        <f>IF('Table B3'!P39=0,0,100*('Table B3'!P40+'Table B3'!P43)/'Table B3'!P39)</f>
        <v>22.55602202715228</v>
      </c>
      <c r="AJ12" s="205">
        <f t="shared" si="4"/>
        <v>198.237</v>
      </c>
      <c r="AK12" s="202">
        <f>IF(('Table B3'!O39+'Table B3'!P39)=0,0,100*('Table B3'!O40+'Table B3'!O43+'Table B3'!P40+'Table B3'!P43)/('Table B3'!O39+'Table B3'!P39))</f>
        <v>16.093362994799154</v>
      </c>
      <c r="AL12" s="202">
        <f>'Table B3'!R39</f>
        <v>52.191</v>
      </c>
      <c r="AM12" s="202">
        <f>IF('Table B3'!R39=0,0,100*('Table B3'!R40+'Table B3'!R43)/'Table B3'!R39)</f>
        <v>10.072617884309553</v>
      </c>
      <c r="AN12" s="202">
        <f>'Table B3'!S39</f>
        <v>109.772</v>
      </c>
      <c r="AO12" s="204">
        <f>'Table B3'!T39</f>
        <v>24.85</v>
      </c>
      <c r="AP12" s="202">
        <f>IF('Table B3'!S39=0,0,100*('Table B3'!S40+'Table B3'!S43)/'Table B3'!S39)</f>
        <v>20.44601537732755</v>
      </c>
      <c r="AQ12" s="205">
        <f t="shared" si="5"/>
        <v>161.96300000000002</v>
      </c>
      <c r="AR12" s="202">
        <f>IF(('Table B3'!R39+'Table B3'!S39)=0,0,100*('Table B3'!R40+'Table B3'!R43+'Table B3'!S40+'Table B3'!S43)/('Table B3'!R39+'Table B3'!S39))</f>
        <v>17.1032890228015</v>
      </c>
      <c r="AS12" s="202">
        <f>'Table B3'!U39</f>
        <v>56.285</v>
      </c>
      <c r="AT12" s="202">
        <f>IF('Table B3'!U39=0,0,100*('Table B3'!U40+'Table B3'!U43)/'Table B3'!U39)</f>
        <v>11.541263214000177</v>
      </c>
      <c r="AU12" s="202">
        <f>'Table B3'!V39</f>
        <v>137.823</v>
      </c>
      <c r="AV12" s="204">
        <f>'Table B3'!W39</f>
        <v>21.57</v>
      </c>
      <c r="AW12" s="202">
        <f>IF('Table B3'!V39=0,0,100*('Table B3'!V40+'Table B3'!V43)/'Table B3'!V39)</f>
        <v>27.697844336576622</v>
      </c>
      <c r="AX12" s="205">
        <f t="shared" si="6"/>
        <v>194.108</v>
      </c>
      <c r="AY12" s="202">
        <f>IF(('Table B3'!U39+'Table B3'!V39)=0,0,100*('Table B3'!U40+'Table B3'!U43+'Table B3'!V40+'Table B3'!V43)/('Table B3'!U39+'Table B3'!V39))</f>
        <v>23.012961856286186</v>
      </c>
      <c r="AZ12" s="202">
        <f>'Table B3'!X39</f>
        <v>48.439</v>
      </c>
      <c r="BA12" s="202">
        <f>IF('Table B3'!X39=0,0,100*('Table B3'!X40+'Table B3'!X43)/'Table B3'!X39)</f>
        <v>9.917628357315387</v>
      </c>
      <c r="BB12" s="202">
        <f>'Table B3'!Y39</f>
        <v>92.291</v>
      </c>
      <c r="BC12" s="204">
        <f>'Table B3'!Z39</f>
        <v>20.19</v>
      </c>
      <c r="BD12" s="202">
        <f>IF('Table B3'!Y39=0,0,100*('Table B3'!Y40+'Table B3'!Y43)/'Table B3'!Y39)</f>
        <v>21.335774885958543</v>
      </c>
      <c r="BE12" s="205">
        <f t="shared" si="7"/>
        <v>140.73</v>
      </c>
      <c r="BF12" s="202">
        <f>IF(('Table B3'!X39+'Table B3'!Y39)=0,0,100*('Table B3'!X40+'Table B3'!X43+'Table B3'!Y40+'Table B3'!Y43)/('Table B3'!X39+'Table B3'!Y39))</f>
        <v>17.40567043274355</v>
      </c>
      <c r="BG12" s="202">
        <f>'Table B3'!AA39</f>
        <v>61.83</v>
      </c>
      <c r="BH12" s="202">
        <f>IF('Table B3'!AA39=0,0,100*('Table B3'!AA40+'Table B3'!AA43)/'Table B3'!AA39)</f>
        <v>8.337376677988031</v>
      </c>
      <c r="BI12" s="202">
        <f>'Table B3'!AB39</f>
        <v>110.769</v>
      </c>
      <c r="BJ12" s="204">
        <f>'Table B3'!AC39</f>
        <v>24.22</v>
      </c>
      <c r="BK12" s="202">
        <f>IF('Table B3'!AB39=0,0,100*('Table B3'!AB40+'Table B3'!AB43)/'Table B3'!AB39)</f>
        <v>36.80000722223726</v>
      </c>
      <c r="BL12" s="205">
        <f t="shared" si="8"/>
        <v>172.599</v>
      </c>
      <c r="BM12" s="202">
        <f>IF(('Table B3'!AA39+'Table B3'!AB39)=0,0,100*('Table B3'!AA40+'Table B3'!AA43+'Table B3'!AB40+'Table B3'!AB43)/('Table B3'!AA39+'Table B3'!AB39))</f>
        <v>26.603862131298563</v>
      </c>
      <c r="BN12" s="202">
        <f>'Table B3'!AD39</f>
        <v>55.219</v>
      </c>
      <c r="BO12" s="202">
        <f>IF('Table B3'!AD39=0,0,100*('Table B3'!AD40+'Table B3'!AD43)/'Table B3'!AD39)</f>
        <v>10.461978666763251</v>
      </c>
      <c r="BP12" s="202">
        <f>'Table B3'!AE39</f>
        <v>121.021</v>
      </c>
      <c r="BQ12" s="204">
        <f>'Table B3'!AF39</f>
        <v>26.84</v>
      </c>
      <c r="BR12" s="202">
        <f>IF('Table B3'!AE39=0,0,100*('Table B3'!AE40+'Table B3'!AE43)/'Table B3'!AE39)</f>
        <v>26.943257781707306</v>
      </c>
      <c r="BS12" s="205">
        <f t="shared" si="9"/>
        <v>176.24</v>
      </c>
      <c r="BT12" s="202">
        <f>IF(('Table B3'!AD39+'Table B3'!AE39)=0,0,100*('Table B3'!AD40+'Table B3'!AD43+'Table B3'!AE40+'Table B3'!AE43)/('Table B3'!AD39+'Table B3'!AE39))</f>
        <v>21.779391738538354</v>
      </c>
    </row>
    <row r="13" spans="2:72" ht="12.75">
      <c r="B13" s="213" t="s">
        <v>61</v>
      </c>
      <c r="C13" s="202">
        <f>'Table B3'!C49</f>
        <v>185.983</v>
      </c>
      <c r="D13" s="203">
        <f>IF('Table B3'!C49=0,0,100*('Table B3'!C50+'Table B3'!C53)/'Table B3'!C49)</f>
        <v>0.13442088793061732</v>
      </c>
      <c r="E13" s="202">
        <f>'Table B3'!D49</f>
        <v>179.179</v>
      </c>
      <c r="F13" s="204">
        <f>'Table B3'!E49</f>
        <v>10.94</v>
      </c>
      <c r="G13" s="202">
        <f>IF('Table B3'!D49=0,0,100*('Table B3'!D50+'Table B3'!D53)/'Table B3'!D49)</f>
        <v>7.28824248377321</v>
      </c>
      <c r="H13" s="205">
        <f t="shared" si="0"/>
        <v>365.16200000000003</v>
      </c>
      <c r="I13" s="202">
        <f>IF(('Table B3'!C49+'Table B3'!D49)=0,0,100*('Table B3'!C50+'Table B3'!C53+'Table B3'!D50+'Table B3'!D53)/('Table B3'!C49+'Table B3'!D49))</f>
        <v>3.644683729413247</v>
      </c>
      <c r="J13" s="202">
        <f>'Table B3'!F49</f>
        <v>166.109</v>
      </c>
      <c r="K13" s="202">
        <f>IF('Table B3'!F49=0,0,100*('Table B3'!F50+'Table B3'!F53)/'Table B3'!F49)</f>
        <v>0.13184114045596565</v>
      </c>
      <c r="L13" s="202">
        <f>'Table B3'!G49</f>
        <v>216.434</v>
      </c>
      <c r="M13" s="204">
        <f>'Table B3'!H49</f>
        <v>12.12</v>
      </c>
      <c r="N13" s="202">
        <f>IF('Table B3'!G49=0,0,100*('Table B3'!G50+'Table B3'!G53)/'Table B3'!G49)</f>
        <v>5.3212526682499055</v>
      </c>
      <c r="O13" s="205">
        <f t="shared" si="1"/>
        <v>382.543</v>
      </c>
      <c r="P13" s="202">
        <f>IF(('Table B3'!F49+'Table B3'!G49)=0,0,100*('Table B3'!F50+'Table B3'!F53+'Table B3'!G50+'Table B3'!G53)/('Table B3'!F49+'Table B3'!G49))</f>
        <v>3.0678904070914905</v>
      </c>
      <c r="Q13" s="202">
        <f>'Table B3'!I49</f>
        <v>157.461</v>
      </c>
      <c r="R13" s="202">
        <f>IF('Table B3'!I49=0,0,100*('Table B3'!I50+'Table B3'!I53)/'Table B3'!I49)</f>
        <v>0.1486082267990169</v>
      </c>
      <c r="S13" s="202">
        <f>'Table B3'!J49</f>
        <v>199.125</v>
      </c>
      <c r="T13" s="204">
        <f>'Table B3'!K49</f>
        <v>15.92</v>
      </c>
      <c r="U13" s="202">
        <f>IF('Table B3'!J49=0,0,100*('Table B3'!J50+'Table B3'!J53)/'Table B3'!J49)</f>
        <v>5.865160075329567</v>
      </c>
      <c r="V13" s="205">
        <f t="shared" si="2"/>
        <v>356.586</v>
      </c>
      <c r="W13" s="202">
        <f>IF(('Table B3'!I49+'Table B3'!J49)=0,0,100*('Table B3'!I50+'Table B3'!I53+'Table B3'!J50+'Table B3'!J53)/('Table B3'!I49+'Table B3'!J49))</f>
        <v>3.3408490518416314</v>
      </c>
      <c r="X13" s="202">
        <f>'Table B3'!L49</f>
        <v>171.053</v>
      </c>
      <c r="Y13" s="202">
        <f>IF('Table B3'!L49=0,0,100*('Table B3'!L50+'Table B3'!L53)/'Table B3'!L49)</f>
        <v>0.10990745558394183</v>
      </c>
      <c r="Z13" s="202">
        <f>'Table B3'!M49</f>
        <v>261.668</v>
      </c>
      <c r="AA13" s="204">
        <f>'Table B3'!N49</f>
        <v>17.4</v>
      </c>
      <c r="AB13" s="202">
        <f>IF('Table B3'!M49=0,0,100*('Table B3'!M50+'Table B3'!M53)/'Table B3'!M49)</f>
        <v>12.728342785514467</v>
      </c>
      <c r="AC13" s="205">
        <f t="shared" si="3"/>
        <v>432.721</v>
      </c>
      <c r="AD13" s="202">
        <f>IF(('Table B3'!L49+'Table B3'!M49)=0,0,100*('Table B3'!L50+'Table B3'!L53+'Table B3'!M50+'Table B3'!M53)/('Table B3'!L49+'Table B3'!M49))</f>
        <v>7.7403222861844005</v>
      </c>
      <c r="AE13" s="202">
        <f>'Table B3'!O49</f>
        <v>161.538</v>
      </c>
      <c r="AF13" s="202">
        <f>IF('Table B3'!O49=0,0,100*('Table B3'!O50+'Table B3'!O53)/'Table B3'!O49)</f>
        <v>0.8357166734762099</v>
      </c>
      <c r="AG13" s="202">
        <f>'Table B3'!P49</f>
        <v>303.748</v>
      </c>
      <c r="AH13" s="204">
        <f>'Table B3'!Q49</f>
        <v>17.6</v>
      </c>
      <c r="AI13" s="202">
        <f>IF('Table B3'!P49=0,0,100*('Table B3'!P50+'Table B3'!P53)/'Table B3'!P49)</f>
        <v>10.673321305819298</v>
      </c>
      <c r="AJ13" s="205">
        <f t="shared" si="4"/>
        <v>465.286</v>
      </c>
      <c r="AK13" s="202">
        <f>IF(('Table B3'!O49+'Table B3'!P49)=0,0,100*('Table B3'!O50+'Table B3'!O53+'Table B3'!P50+'Table B3'!P53)/('Table B3'!O49+'Table B3'!P49))</f>
        <v>7.257901591709186</v>
      </c>
      <c r="AL13" s="202">
        <f>'Table B3'!R49</f>
        <v>171.028</v>
      </c>
      <c r="AM13" s="202">
        <f>IF('Table B3'!R49=0,0,100*('Table B3'!R50+'Table B3'!R53)/'Table B3'!R49)</f>
        <v>1.5623172813808266</v>
      </c>
      <c r="AN13" s="202">
        <f>'Table B3'!S49</f>
        <v>226.172</v>
      </c>
      <c r="AO13" s="204">
        <f>'Table B3'!T49</f>
        <v>17.92</v>
      </c>
      <c r="AP13" s="202">
        <f>IF('Table B3'!S49=0,0,100*('Table B3'!S50+'Table B3'!S53)/'Table B3'!S49)</f>
        <v>6.627257131740445</v>
      </c>
      <c r="AQ13" s="205">
        <f t="shared" si="5"/>
        <v>397.2</v>
      </c>
      <c r="AR13" s="202">
        <f>IF(('Table B3'!R49+'Table B3'!S49)=0,0,100*('Table B3'!R50+'Table B3'!R53+'Table B3'!S50+'Table B3'!S53)/('Table B3'!R49+'Table B3'!S49))</f>
        <v>4.446374622356496</v>
      </c>
      <c r="AS13" s="202">
        <f>'Table B3'!U49</f>
        <v>129.685</v>
      </c>
      <c r="AT13" s="202">
        <f>IF('Table B3'!U49=0,0,100*('Table B3'!U50+'Table B3'!U53)/'Table B3'!U49)</f>
        <v>1.9724717584917297</v>
      </c>
      <c r="AU13" s="202">
        <f>'Table B3'!V49</f>
        <v>137.109</v>
      </c>
      <c r="AV13" s="204">
        <f>'Table B3'!W49</f>
        <v>20.49</v>
      </c>
      <c r="AW13" s="202">
        <f>IF('Table B3'!V49=0,0,100*('Table B3'!V50+'Table B3'!V53)/'Table B3'!V49)</f>
        <v>19.228497035205567</v>
      </c>
      <c r="AX13" s="205">
        <f t="shared" si="6"/>
        <v>266.794</v>
      </c>
      <c r="AY13" s="202">
        <f>IF(('Table B3'!U49+'Table B3'!V49)=0,0,100*('Table B3'!U50+'Table B3'!U53+'Table B3'!V50+'Table B3'!V53)/('Table B3'!U49+'Table B3'!V49))</f>
        <v>10.840573626093542</v>
      </c>
      <c r="AZ13" s="202">
        <f>'Table B3'!X49</f>
        <v>113.897</v>
      </c>
      <c r="BA13" s="202">
        <f>IF('Table B3'!X49=0,0,100*('Table B3'!X50+'Table B3'!X53)/'Table B3'!X49)</f>
        <v>2.279252306908874</v>
      </c>
      <c r="BB13" s="202">
        <f>'Table B3'!Y49</f>
        <v>88.556</v>
      </c>
      <c r="BC13" s="204">
        <f>'Table B3'!Z49</f>
        <v>21.36</v>
      </c>
      <c r="BD13" s="202">
        <f>IF('Table B3'!Y49=0,0,100*('Table B3'!Y50+'Table B3'!Y53)/'Table B3'!Y49)</f>
        <v>11.712362798681061</v>
      </c>
      <c r="BE13" s="205">
        <f t="shared" si="7"/>
        <v>202.453</v>
      </c>
      <c r="BF13" s="202">
        <f>IF(('Table B3'!X49+'Table B3'!Y49)=0,0,100*('Table B3'!X50+'Table B3'!X53+'Table B3'!Y50+'Table B3'!Y53)/('Table B3'!X49+'Table B3'!Y49))</f>
        <v>6.405437311375973</v>
      </c>
      <c r="BG13" s="202">
        <f>'Table B3'!AA49</f>
        <v>82.023</v>
      </c>
      <c r="BH13" s="202">
        <f>IF('Table B3'!AA49=0,0,100*('Table B3'!AA50+'Table B3'!AA53)/'Table B3'!AA49)</f>
        <v>3.379539885154164</v>
      </c>
      <c r="BI13" s="202">
        <f>'Table B3'!AB49</f>
        <v>121.684</v>
      </c>
      <c r="BJ13" s="204">
        <f>'Table B3'!AC49</f>
        <v>21.45</v>
      </c>
      <c r="BK13" s="202">
        <f>IF('Table B3'!AB49=0,0,100*('Table B3'!AB50+'Table B3'!AB53)/'Table B3'!AB49)</f>
        <v>6.144604056408403</v>
      </c>
      <c r="BL13" s="205">
        <f t="shared" si="8"/>
        <v>203.707</v>
      </c>
      <c r="BM13" s="202">
        <f>IF(('Table B3'!AA49+'Table B3'!AB49)=0,0,100*('Table B3'!AA50+'Table B3'!AA53+'Table B3'!AB50+'Table B3'!AB53)/('Table B3'!AA49+'Table B3'!AB49))</f>
        <v>5.0312458580215695</v>
      </c>
      <c r="BN13" s="202">
        <f>'Table B3'!AD49</f>
        <v>81.736</v>
      </c>
      <c r="BO13" s="202">
        <f>IF('Table B3'!AD49=0,0,100*('Table B3'!AD50+'Table B3'!AD53)/'Table B3'!AD49)</f>
        <v>3.632426348243124</v>
      </c>
      <c r="BP13" s="202">
        <f>'Table B3'!AE49</f>
        <v>96.11</v>
      </c>
      <c r="BQ13" s="204">
        <f>'Table B3'!AF49</f>
        <v>14.86</v>
      </c>
      <c r="BR13" s="202">
        <f>IF('Table B3'!AE49=0,0,100*('Table B3'!AE50+'Table B3'!AE53)/'Table B3'!AE49)</f>
        <v>14.161897825408388</v>
      </c>
      <c r="BS13" s="205">
        <f t="shared" si="9"/>
        <v>177.846</v>
      </c>
      <c r="BT13" s="202">
        <f>IF(('Table B3'!AD49+'Table B3'!AE49)=0,0,100*('Table B3'!AD50+'Table B3'!AD53+'Table B3'!AE50+'Table B3'!AE53)/('Table B3'!AD49+'Table B3'!AE49))</f>
        <v>9.322672424457114</v>
      </c>
    </row>
    <row r="14" spans="2:72" ht="12.75">
      <c r="B14" s="213" t="s">
        <v>62</v>
      </c>
      <c r="C14" s="202">
        <f>'Table B3'!C59</f>
        <v>127.368</v>
      </c>
      <c r="D14" s="203">
        <f>IF('Table B3'!C59=0,0,100*('Table B3'!C60+'Table B3'!C63)/'Table B3'!C59)</f>
        <v>8.708623830161423</v>
      </c>
      <c r="E14" s="202">
        <f>'Table B3'!D59</f>
        <v>628.886</v>
      </c>
      <c r="F14" s="204">
        <f>'Table B3'!E59</f>
        <v>8.96</v>
      </c>
      <c r="G14" s="202">
        <f>IF('Table B3'!D59=0,0,100*('Table B3'!D60+'Table B3'!D63)/'Table B3'!D59)</f>
        <v>9.625273897017903</v>
      </c>
      <c r="H14" s="205">
        <f t="shared" si="0"/>
        <v>756.2539999999999</v>
      </c>
      <c r="I14" s="202">
        <f>IF(('Table B3'!C59+'Table B3'!D59)=0,0,100*('Table B3'!C60+'Table B3'!C63+'Table B3'!D60+'Table B3'!D63)/('Table B3'!C59+'Table B3'!D59))</f>
        <v>9.470892054785827</v>
      </c>
      <c r="J14" s="202">
        <f>'Table B3'!F59</f>
        <v>124.407</v>
      </c>
      <c r="K14" s="202">
        <f>IF('Table B3'!F59=0,0,100*('Table B3'!F60+'Table B3'!F63)/'Table B3'!F59)</f>
        <v>10.152965669134373</v>
      </c>
      <c r="L14" s="202">
        <f>'Table B3'!G59</f>
        <v>597.754</v>
      </c>
      <c r="M14" s="204">
        <f>'Table B3'!H59</f>
        <v>7.27</v>
      </c>
      <c r="N14" s="202">
        <f>IF('Table B3'!G59=0,0,100*('Table B3'!G60+'Table B3'!G63)/'Table B3'!G59)</f>
        <v>11.67202561588881</v>
      </c>
      <c r="O14" s="205">
        <f t="shared" si="1"/>
        <v>722.1610000000001</v>
      </c>
      <c r="P14" s="202">
        <f>IF(('Table B3'!F59+'Table B3'!G59)=0,0,100*('Table B3'!F60+'Table B3'!F63+'Table B3'!G60+'Table B3'!G63)/('Table B3'!F59+'Table B3'!G59))</f>
        <v>11.410336476215138</v>
      </c>
      <c r="Q14" s="202">
        <f>'Table B3'!I59</f>
        <v>100.573</v>
      </c>
      <c r="R14" s="202">
        <f>IF('Table B3'!I59=0,0,100*('Table B3'!I60+'Table B3'!I63)/'Table B3'!I59)</f>
        <v>7.698885386734015</v>
      </c>
      <c r="S14" s="202">
        <f>'Table B3'!J59</f>
        <v>591.394</v>
      </c>
      <c r="T14" s="204">
        <f>'Table B3'!K59</f>
        <v>8.61</v>
      </c>
      <c r="U14" s="202">
        <f>IF('Table B3'!J59=0,0,100*('Table B3'!J60+'Table B3'!J63)/'Table B3'!J59)</f>
        <v>15.95501476173245</v>
      </c>
      <c r="V14" s="205">
        <f t="shared" si="2"/>
        <v>691.967</v>
      </c>
      <c r="W14" s="202">
        <f>IF(('Table B3'!I59+'Table B3'!J59)=0,0,100*('Table B3'!I60+'Table B3'!I63+'Table B3'!J60+'Table B3'!J63)/('Table B3'!I59+'Table B3'!J59))</f>
        <v>14.755038896363555</v>
      </c>
      <c r="X14" s="202">
        <f>'Table B3'!L59</f>
        <v>86.685</v>
      </c>
      <c r="Y14" s="202">
        <f>IF('Table B3'!L59=0,0,100*('Table B3'!L60+'Table B3'!L63)/'Table B3'!L59)</f>
        <v>9.053469458383802</v>
      </c>
      <c r="Z14" s="202">
        <f>'Table B3'!M59</f>
        <v>597.755</v>
      </c>
      <c r="AA14" s="204">
        <f>'Table B3'!N59</f>
        <v>9.15</v>
      </c>
      <c r="AB14" s="202">
        <f>IF('Table B3'!M59=0,0,100*('Table B3'!M60+'Table B3'!M63)/'Table B3'!M59)</f>
        <v>19.74638438825271</v>
      </c>
      <c r="AC14" s="205">
        <f t="shared" si="3"/>
        <v>684.44</v>
      </c>
      <c r="AD14" s="202">
        <f>IF(('Table B3'!L59+'Table B3'!M59)=0,0,100*('Table B3'!L60+'Table B3'!L63+'Table B3'!M60+'Table B3'!M63)/('Table B3'!L59+'Table B3'!M59))</f>
        <v>18.39211618257261</v>
      </c>
      <c r="AE14" s="202">
        <f>'Table B3'!O59</f>
        <v>77.726</v>
      </c>
      <c r="AF14" s="202">
        <f>IF('Table B3'!O59=0,0,100*('Table B3'!O60+'Table B3'!O63)/'Table B3'!O59)</f>
        <v>9.623549391452023</v>
      </c>
      <c r="AG14" s="202">
        <f>'Table B3'!P59</f>
        <v>516.292</v>
      </c>
      <c r="AH14" s="204">
        <f>'Table B3'!Q59</f>
        <v>10.87</v>
      </c>
      <c r="AI14" s="202">
        <f>IF('Table B3'!P59=0,0,100*('Table B3'!P60+'Table B3'!P63)/'Table B3'!P59)</f>
        <v>19.643341364964012</v>
      </c>
      <c r="AJ14" s="205">
        <f t="shared" si="4"/>
        <v>594.018</v>
      </c>
      <c r="AK14" s="202">
        <f>IF(('Table B3'!O59+'Table B3'!P59)=0,0,100*('Table B3'!O60+'Table B3'!O63+'Table B3'!P60+'Table B3'!P63)/('Table B3'!O59+'Table B3'!P59))</f>
        <v>18.332272759411328</v>
      </c>
      <c r="AL14" s="202">
        <f>'Table B3'!R59</f>
        <v>85.544</v>
      </c>
      <c r="AM14" s="202">
        <f>IF('Table B3'!R59=0,0,100*('Table B3'!R60+'Table B3'!R63)/'Table B3'!R59)</f>
        <v>9.95744879827925</v>
      </c>
      <c r="AN14" s="202">
        <f>'Table B3'!S59</f>
        <v>452.817</v>
      </c>
      <c r="AO14" s="204">
        <f>'Table B3'!T59</f>
        <v>13.1</v>
      </c>
      <c r="AP14" s="202">
        <f>IF('Table B3'!S59=0,0,100*('Table B3'!S60+'Table B3'!S63)/'Table B3'!S59)</f>
        <v>16.692394499323125</v>
      </c>
      <c r="AQ14" s="205">
        <f t="shared" si="5"/>
        <v>538.361</v>
      </c>
      <c r="AR14" s="202">
        <f>IF(('Table B3'!R59+'Table B3'!S59)=0,0,100*('Table B3'!R60+'Table B3'!R63+'Table B3'!S60+'Table B3'!S63)/('Table B3'!R59+'Table B3'!S59))</f>
        <v>15.62223117945022</v>
      </c>
      <c r="AS14" s="202">
        <f>'Table B3'!U59</f>
        <v>105.208</v>
      </c>
      <c r="AT14" s="202">
        <f>IF('Table B3'!U59=0,0,100*('Table B3'!U60+'Table B3'!U63)/'Table B3'!U59)</f>
        <v>7.61729146072542</v>
      </c>
      <c r="AU14" s="202">
        <f>'Table B3'!V59</f>
        <v>438.645</v>
      </c>
      <c r="AV14" s="204">
        <f>'Table B3'!W59</f>
        <v>13.01</v>
      </c>
      <c r="AW14" s="202">
        <f>IF('Table B3'!V59=0,0,100*('Table B3'!V60+'Table B3'!V63)/'Table B3'!V59)</f>
        <v>29.92442635844476</v>
      </c>
      <c r="AX14" s="205">
        <f t="shared" si="6"/>
        <v>543.853</v>
      </c>
      <c r="AY14" s="202">
        <f>IF(('Table B3'!U59+'Table B3'!V59)=0,0,100*('Table B3'!U60+'Table B3'!U63+'Table B3'!V60+'Table B3'!V63)/('Table B3'!U59+'Table B3'!V59))</f>
        <v>25.609125995443623</v>
      </c>
      <c r="AZ14" s="202">
        <f>'Table B3'!X59</f>
        <v>109.597</v>
      </c>
      <c r="BA14" s="202">
        <f>IF('Table B3'!X59=0,0,100*('Table B3'!X60+'Table B3'!X63)/'Table B3'!X59)</f>
        <v>8.89166674270281</v>
      </c>
      <c r="BB14" s="202">
        <f>'Table B3'!Y59</f>
        <v>319.163</v>
      </c>
      <c r="BC14" s="204">
        <f>'Table B3'!Z59</f>
        <v>12.45</v>
      </c>
      <c r="BD14" s="202">
        <f>IF('Table B3'!Y59=0,0,100*('Table B3'!Y60+'Table B3'!Y63)/'Table B3'!Y59)</f>
        <v>19.517299937649412</v>
      </c>
      <c r="BE14" s="205">
        <f t="shared" si="7"/>
        <v>428.76</v>
      </c>
      <c r="BF14" s="202">
        <f>IF(('Table B3'!X59+'Table B3'!Y59)=0,0,100*('Table B3'!X60+'Table B3'!X63+'Table B3'!Y60+'Table B3'!Y63)/('Table B3'!X59+'Table B3'!Y59))</f>
        <v>16.801240787386885</v>
      </c>
      <c r="BG14" s="202">
        <f>'Table B3'!AA59</f>
        <v>74.262</v>
      </c>
      <c r="BH14" s="202">
        <f>IF('Table B3'!AA59=0,0,100*('Table B3'!AA60+'Table B3'!AA63)/'Table B3'!AA59)</f>
        <v>9.932401497401093</v>
      </c>
      <c r="BI14" s="202">
        <f>'Table B3'!AB59</f>
        <v>305.761</v>
      </c>
      <c r="BJ14" s="204">
        <f>'Table B3'!AC59</f>
        <v>15.46</v>
      </c>
      <c r="BK14" s="202">
        <f>IF('Table B3'!AB59=0,0,100*('Table B3'!AB60+'Table B3'!AB63)/'Table B3'!AB59)</f>
        <v>36.18447087758086</v>
      </c>
      <c r="BL14" s="205">
        <f t="shared" si="8"/>
        <v>380.023</v>
      </c>
      <c r="BM14" s="202">
        <f>IF(('Table B3'!AA59+'Table B3'!AB59)=0,0,100*('Table B3'!AA60+'Table B3'!AA63+'Table B3'!AB60+'Table B3'!AB63)/('Table B3'!AA59+'Table B3'!AB59))</f>
        <v>31.05443617886286</v>
      </c>
      <c r="BN14" s="202">
        <f>'Table B3'!AD59</f>
        <v>101.123</v>
      </c>
      <c r="BO14" s="202">
        <f>IF('Table B3'!AD59=0,0,100*('Table B3'!AD60+'Table B3'!AD63)/'Table B3'!AD59)</f>
        <v>10.075848224439543</v>
      </c>
      <c r="BP14" s="202">
        <f>'Table B3'!AE59</f>
        <v>267.285</v>
      </c>
      <c r="BQ14" s="204">
        <f>'Table B3'!AF59</f>
        <v>8.85</v>
      </c>
      <c r="BR14" s="202">
        <f>IF('Table B3'!AE59=0,0,100*('Table B3'!AE60+'Table B3'!AE63)/'Table B3'!AE59)</f>
        <v>23.637690106066557</v>
      </c>
      <c r="BS14" s="205">
        <f t="shared" si="9"/>
        <v>368.408</v>
      </c>
      <c r="BT14" s="202">
        <f>IF(('Table B3'!AD59+'Table B3'!AE59)=0,0,100*('Table B3'!AD60+'Table B3'!AD63+'Table B3'!AE60+'Table B3'!AE63)/('Table B3'!AD59+'Table B3'!AE59))</f>
        <v>19.91514842240125</v>
      </c>
    </row>
    <row r="15" spans="2:72" ht="12.75">
      <c r="B15" s="213" t="s">
        <v>63</v>
      </c>
      <c r="C15" s="202">
        <f>'Table B3'!C69</f>
        <v>230.097</v>
      </c>
      <c r="D15" s="203">
        <f>IF('Table B3'!C69=0,0,100*('Table B3'!C70+'Table B3'!C73)/'Table B3'!C69)</f>
        <v>41.75108758480119</v>
      </c>
      <c r="E15" s="202">
        <f>'Table B3'!D69</f>
        <v>740.533</v>
      </c>
      <c r="F15" s="204">
        <f>'Table B3'!E69</f>
        <v>10.08</v>
      </c>
      <c r="G15" s="202">
        <f>IF('Table B3'!D69=0,0,100*('Table B3'!D70+'Table B3'!D73)/'Table B3'!D69)</f>
        <v>24.236732191543116</v>
      </c>
      <c r="H15" s="205">
        <f t="shared" si="0"/>
        <v>970.63</v>
      </c>
      <c r="I15" s="202">
        <f>IF(('Table B3'!C69+'Table B3'!D69)=0,0,100*('Table B3'!C70+'Table B3'!C73+'Table B3'!D70+'Table B3'!D73)/('Table B3'!C69+'Table B3'!D69))</f>
        <v>28.38867539639203</v>
      </c>
      <c r="J15" s="202">
        <f>'Table B3'!F69</f>
        <v>207.173</v>
      </c>
      <c r="K15" s="202">
        <f>IF('Table B3'!F69=0,0,100*('Table B3'!F70+'Table B3'!F73)/'Table B3'!F69)</f>
        <v>40.3652985668982</v>
      </c>
      <c r="L15" s="202">
        <f>'Table B3'!G69</f>
        <v>893.39</v>
      </c>
      <c r="M15" s="204">
        <f>'Table B3'!H69</f>
        <v>10.13</v>
      </c>
      <c r="N15" s="202">
        <f>IF('Table B3'!G69=0,0,100*('Table B3'!G70+'Table B3'!G73)/'Table B3'!G69)</f>
        <v>39.83624173093498</v>
      </c>
      <c r="O15" s="205">
        <f t="shared" si="1"/>
        <v>1100.563</v>
      </c>
      <c r="P15" s="202">
        <f>IF(('Table B3'!F69+'Table B3'!G69)=0,0,100*('Table B3'!F70+'Table B3'!F73+'Table B3'!G70+'Table B3'!G73)/('Table B3'!F69+'Table B3'!G69))</f>
        <v>39.93583284191818</v>
      </c>
      <c r="Q15" s="202">
        <f>'Table B3'!I69</f>
        <v>184.999</v>
      </c>
      <c r="R15" s="202">
        <f>IF('Table B3'!I69=0,0,100*('Table B3'!I70+'Table B3'!I73)/'Table B3'!I69)</f>
        <v>41.78779344753215</v>
      </c>
      <c r="S15" s="202">
        <f>'Table B3'!J69</f>
        <v>517.452</v>
      </c>
      <c r="T15" s="204">
        <f>'Table B3'!K69</f>
        <v>8.92</v>
      </c>
      <c r="U15" s="202">
        <f>IF('Table B3'!J69=0,0,100*('Table B3'!J70+'Table B3'!J73)/'Table B3'!J69)</f>
        <v>27.121549438402017</v>
      </c>
      <c r="V15" s="205">
        <f t="shared" si="2"/>
        <v>702.451</v>
      </c>
      <c r="W15" s="202">
        <f>IF(('Table B3'!I69+'Table B3'!J69)=0,0,100*('Table B3'!I70+'Table B3'!I73+'Table B3'!J70+'Table B3'!J73)/('Table B3'!I69+'Table B3'!J69))</f>
        <v>30.984082875531534</v>
      </c>
      <c r="X15" s="202">
        <f>'Table B3'!L69</f>
        <v>208.873</v>
      </c>
      <c r="Y15" s="202">
        <f>IF('Table B3'!L69=0,0,100*('Table B3'!L70+'Table B3'!L73)/'Table B3'!L69)</f>
        <v>42.936138227535395</v>
      </c>
      <c r="Z15" s="202">
        <f>'Table B3'!M69</f>
        <v>514.523</v>
      </c>
      <c r="AA15" s="204">
        <f>'Table B3'!N69</f>
        <v>8.93</v>
      </c>
      <c r="AB15" s="202">
        <f>IF('Table B3'!M69=0,0,100*('Table B3'!M70+'Table B3'!M73)/'Table B3'!M69)</f>
        <v>37.32836044258468</v>
      </c>
      <c r="AC15" s="205">
        <f t="shared" si="3"/>
        <v>723.396</v>
      </c>
      <c r="AD15" s="202">
        <f>IF(('Table B3'!L69+'Table B3'!M69)=0,0,100*('Table B3'!L70+'Table B3'!L73+'Table B3'!M70+'Table B3'!M73)/('Table B3'!L69+'Table B3'!M69))</f>
        <v>38.947547401423286</v>
      </c>
      <c r="AE15" s="202">
        <f>'Table B3'!O69</f>
        <v>165.99</v>
      </c>
      <c r="AF15" s="202">
        <f>IF('Table B3'!O69=0,0,100*('Table B3'!O70+'Table B3'!O73)/'Table B3'!O69)</f>
        <v>40.00903668895717</v>
      </c>
      <c r="AG15" s="202">
        <f>'Table B3'!P69</f>
        <v>452.858</v>
      </c>
      <c r="AH15" s="204">
        <f>'Table B3'!Q69</f>
        <v>9.02</v>
      </c>
      <c r="AI15" s="202">
        <f>IF('Table B3'!P69=0,0,100*('Table B3'!P70+'Table B3'!P73)/'Table B3'!P69)</f>
        <v>35.660847329626506</v>
      </c>
      <c r="AJ15" s="205">
        <f t="shared" si="4"/>
        <v>618.848</v>
      </c>
      <c r="AK15" s="202">
        <f>IF(('Table B3'!O69+'Table B3'!P69)=0,0,100*('Table B3'!O70+'Table B3'!O73+'Table B3'!P70+'Table B3'!P73)/('Table B3'!O69+'Table B3'!P69))</f>
        <v>36.82713687367496</v>
      </c>
      <c r="AL15" s="202">
        <f>'Table B3'!R69</f>
        <v>164.354</v>
      </c>
      <c r="AM15" s="202">
        <f>IF('Table B3'!R69=0,0,100*('Table B3'!R70+'Table B3'!R73)/'Table B3'!R69)</f>
        <v>40.572788006376484</v>
      </c>
      <c r="AN15" s="202">
        <f>'Table B3'!S69</f>
        <v>364.665</v>
      </c>
      <c r="AO15" s="204">
        <f>'Table B3'!T69</f>
        <v>12.29</v>
      </c>
      <c r="AP15" s="202">
        <f>IF('Table B3'!S69=0,0,100*('Table B3'!S70+'Table B3'!S73)/'Table B3'!S69)</f>
        <v>37.37210864766292</v>
      </c>
      <c r="AQ15" s="205">
        <f t="shared" si="5"/>
        <v>529.019</v>
      </c>
      <c r="AR15" s="202">
        <f>IF(('Table B3'!R69+'Table B3'!S69)=0,0,100*('Table B3'!R70+'Table B3'!R73+'Table B3'!S70+'Table B3'!S73)/('Table B3'!R69+'Table B3'!S69))</f>
        <v>38.36648589181107</v>
      </c>
      <c r="AS15" s="202">
        <f>'Table B3'!U69</f>
        <v>169.184</v>
      </c>
      <c r="AT15" s="202">
        <f>IF('Table B3'!U69=0,0,100*('Table B3'!U70+'Table B3'!U73)/'Table B3'!U69)</f>
        <v>35.64698789483639</v>
      </c>
      <c r="AU15" s="202">
        <f>'Table B3'!V69</f>
        <v>346.795</v>
      </c>
      <c r="AV15" s="204">
        <f>'Table B3'!W69</f>
        <v>11.76</v>
      </c>
      <c r="AW15" s="202">
        <f>IF('Table B3'!V69=0,0,100*('Table B3'!V70+'Table B3'!V73)/'Table B3'!V69)</f>
        <v>36.00686284404331</v>
      </c>
      <c r="AX15" s="205">
        <f t="shared" si="6"/>
        <v>515.979</v>
      </c>
      <c r="AY15" s="202">
        <f>IF(('Table B3'!U69+'Table B3'!V69)=0,0,100*('Table B3'!U70+'Table B3'!U73+'Table B3'!V70+'Table B3'!V73)/('Table B3'!U69+'Table B3'!V69))</f>
        <v>35.888863694065066</v>
      </c>
      <c r="AZ15" s="202">
        <f>'Table B3'!X69</f>
        <v>167.604</v>
      </c>
      <c r="BA15" s="202">
        <f>IF('Table B3'!X69=0,0,100*('Table B3'!X70+'Table B3'!X73)/'Table B3'!X69)</f>
        <v>42.261521204744504</v>
      </c>
      <c r="BB15" s="202">
        <f>'Table B3'!Y69</f>
        <v>317.615</v>
      </c>
      <c r="BC15" s="204">
        <f>'Table B3'!Z69</f>
        <v>9.82</v>
      </c>
      <c r="BD15" s="202">
        <f>IF('Table B3'!Y69=0,0,100*('Table B3'!Y70+'Table B3'!Y73)/'Table B3'!Y69)</f>
        <v>35.705807345370964</v>
      </c>
      <c r="BE15" s="205">
        <f t="shared" si="7"/>
        <v>485.21900000000005</v>
      </c>
      <c r="BF15" s="202">
        <f>IF(('Table B3'!X69+'Table B3'!Y69)=0,0,100*('Table B3'!X70+'Table B3'!X73+'Table B3'!Y70+'Table B3'!Y73)/('Table B3'!X69+'Table B3'!Y69))</f>
        <v>37.97027733868624</v>
      </c>
      <c r="BG15" s="202">
        <f>'Table B3'!AA69</f>
        <v>139.592</v>
      </c>
      <c r="BH15" s="202">
        <f>IF('Table B3'!AA69=0,0,100*('Table B3'!AA70+'Table B3'!AA73)/'Table B3'!AA69)</f>
        <v>37.57736833056335</v>
      </c>
      <c r="BI15" s="202">
        <f>'Table B3'!AB69</f>
        <v>263.97</v>
      </c>
      <c r="BJ15" s="204">
        <f>'Table B3'!AC69</f>
        <v>9.92</v>
      </c>
      <c r="BK15" s="202">
        <f>IF('Table B3'!AB69=0,0,100*('Table B3'!AB70+'Table B3'!AB73)/'Table B3'!AB69)</f>
        <v>33.81066030230708</v>
      </c>
      <c r="BL15" s="205">
        <f t="shared" si="8"/>
        <v>403.562</v>
      </c>
      <c r="BM15" s="202">
        <f>IF(('Table B3'!AA69+'Table B3'!AB69)=0,0,100*('Table B3'!AA70+'Table B3'!AA73+'Table B3'!AB70+'Table B3'!AB73)/('Table B3'!AA69+'Table B3'!AB69))</f>
        <v>35.113563715116875</v>
      </c>
      <c r="BN15" s="202">
        <f>'Table B3'!AD69</f>
        <v>142.322</v>
      </c>
      <c r="BO15" s="202">
        <f>IF('Table B3'!AD69=0,0,100*('Table B3'!AD70+'Table B3'!AD73)/'Table B3'!AD69)</f>
        <v>40.34161970742401</v>
      </c>
      <c r="BP15" s="202">
        <f>'Table B3'!AE69</f>
        <v>357.23</v>
      </c>
      <c r="BQ15" s="204">
        <f>'Table B3'!AF69</f>
        <v>13.16</v>
      </c>
      <c r="BR15" s="202">
        <f>IF('Table B3'!AE69=0,0,100*('Table B3'!AE70+'Table B3'!AE73)/'Table B3'!AE69)</f>
        <v>40.66791702824511</v>
      </c>
      <c r="BS15" s="205">
        <f t="shared" si="9"/>
        <v>499.552</v>
      </c>
      <c r="BT15" s="202">
        <f>IF(('Table B3'!AD69+'Table B3'!AE69)=0,0,100*('Table B3'!AD70+'Table B3'!AD73+'Table B3'!AE70+'Table B3'!AE73)/('Table B3'!AD69+'Table B3'!AE69))</f>
        <v>40.5749551598232</v>
      </c>
    </row>
    <row r="16" spans="2:72" ht="12.75">
      <c r="B16" s="213" t="s">
        <v>64</v>
      </c>
      <c r="C16" s="202">
        <f>'Table B3'!C79</f>
        <v>108.682</v>
      </c>
      <c r="D16" s="203">
        <f>IF('Table B3'!C79=0,0,100*('Table B3'!C80+'Table B3'!C83)/'Table B3'!C79)</f>
        <v>14.48445924808156</v>
      </c>
      <c r="E16" s="202">
        <f>'Table B3'!D79</f>
        <v>431.745</v>
      </c>
      <c r="F16" s="204">
        <f>'Table B3'!E79</f>
        <v>16.19</v>
      </c>
      <c r="G16" s="202">
        <f>IF('Table B3'!D79=0,0,100*('Table B3'!D80+'Table B3'!D83)/'Table B3'!D79)</f>
        <v>17.4084239539543</v>
      </c>
      <c r="H16" s="205">
        <f t="shared" si="0"/>
        <v>540.427</v>
      </c>
      <c r="I16" s="202">
        <f>IF(('Table B3'!C79+'Table B3'!D79)=0,0,100*('Table B3'!C80+'Table B3'!C83+'Table B3'!D80+'Table B3'!D83)/('Table B3'!C79+'Table B3'!D79))</f>
        <v>16.82040312567655</v>
      </c>
      <c r="J16" s="202">
        <f>'Table B3'!F79</f>
        <v>89.789</v>
      </c>
      <c r="K16" s="202">
        <f>IF('Table B3'!F79=0,0,100*('Table B3'!F80+'Table B3'!F83)/'Table B3'!F79)</f>
        <v>15.354887569746849</v>
      </c>
      <c r="L16" s="202">
        <f>'Table B3'!G79</f>
        <v>373.695</v>
      </c>
      <c r="M16" s="204">
        <f>'Table B3'!H79</f>
        <v>15.91</v>
      </c>
      <c r="N16" s="202">
        <f>IF('Table B3'!G79=0,0,100*('Table B3'!G80+'Table B3'!G83)/'Table B3'!G79)</f>
        <v>25.790283519982875</v>
      </c>
      <c r="O16" s="205">
        <f t="shared" si="1"/>
        <v>463.484</v>
      </c>
      <c r="P16" s="202">
        <f>IF(('Table B3'!F79+'Table B3'!G79)=0,0,100*('Table B3'!F80+'Table B3'!F83+'Table B3'!G80+'Table B3'!G83)/('Table B3'!F79+'Table B3'!G79))</f>
        <v>23.768673783776787</v>
      </c>
      <c r="Q16" s="202">
        <f>'Table B3'!I79</f>
        <v>105.834</v>
      </c>
      <c r="R16" s="202">
        <f>IF('Table B3'!I79=0,0,100*('Table B3'!I80+'Table B3'!I83)/'Table B3'!I79)</f>
        <v>9.696316873594498</v>
      </c>
      <c r="S16" s="202">
        <f>'Table B3'!J79</f>
        <v>338.695</v>
      </c>
      <c r="T16" s="204">
        <f>'Table B3'!K79</f>
        <v>18.05</v>
      </c>
      <c r="U16" s="202">
        <f>IF('Table B3'!J79=0,0,100*('Table B3'!J80+'Table B3'!J83)/'Table B3'!J79)</f>
        <v>39.18953630847813</v>
      </c>
      <c r="V16" s="205">
        <f t="shared" si="2"/>
        <v>444.529</v>
      </c>
      <c r="W16" s="202">
        <f>IF(('Table B3'!I79+'Table B3'!J79)=0,0,100*('Table B3'!I80+'Table B3'!I83+'Table B3'!J80+'Table B3'!J83)/('Table B3'!I79+'Table B3'!J79))</f>
        <v>32.16775508459516</v>
      </c>
      <c r="X16" s="202">
        <f>'Table B3'!L79</f>
        <v>95.645</v>
      </c>
      <c r="Y16" s="202">
        <f>IF('Table B3'!L79=0,0,100*('Table B3'!L80+'Table B3'!L83)/'Table B3'!L79)</f>
        <v>14.927074076010244</v>
      </c>
      <c r="Z16" s="202">
        <f>'Table B3'!M79</f>
        <v>254.102</v>
      </c>
      <c r="AA16" s="204">
        <f>'Table B3'!N79</f>
        <v>16.01</v>
      </c>
      <c r="AB16" s="202">
        <f>IF('Table B3'!M79=0,0,100*('Table B3'!M80+'Table B3'!M83)/'Table B3'!M79)</f>
        <v>24.745968154520625</v>
      </c>
      <c r="AC16" s="205">
        <f t="shared" si="3"/>
        <v>349.747</v>
      </c>
      <c r="AD16" s="202">
        <f>IF(('Table B3'!L79+'Table B3'!M79)=0,0,100*('Table B3'!L80+'Table B3'!L83+'Table B3'!M80+'Table B3'!M83)/('Table B3'!L79+'Table B3'!M79))</f>
        <v>22.06080395257143</v>
      </c>
      <c r="AE16" s="202">
        <f>'Table B3'!O79</f>
        <v>87.937</v>
      </c>
      <c r="AF16" s="202">
        <f>IF('Table B3'!O79=0,0,100*('Table B3'!O80+'Table B3'!O83)/'Table B3'!O79)</f>
        <v>12.84214835620956</v>
      </c>
      <c r="AG16" s="202">
        <f>'Table B3'!P79</f>
        <v>402.695</v>
      </c>
      <c r="AH16" s="204">
        <f>'Table B3'!Q79</f>
        <v>18.68</v>
      </c>
      <c r="AI16" s="202">
        <f>IF('Table B3'!P79=0,0,100*('Table B3'!P80+'Table B3'!P83)/'Table B3'!P79)</f>
        <v>46.67006046759955</v>
      </c>
      <c r="AJ16" s="205">
        <f t="shared" si="4"/>
        <v>490.632</v>
      </c>
      <c r="AK16" s="202">
        <f>IF(('Table B3'!O79+'Table B3'!P79)=0,0,100*('Table B3'!O80+'Table B3'!O83+'Table B3'!P80+'Table B3'!P83)/('Table B3'!O79+'Table B3'!P79))</f>
        <v>40.60701299548337</v>
      </c>
      <c r="AL16" s="202">
        <f>'Table B3'!R79</f>
        <v>85.761</v>
      </c>
      <c r="AM16" s="202">
        <f>IF('Table B3'!R79=0,0,100*('Table B3'!R80+'Table B3'!R83)/'Table B3'!R79)</f>
        <v>15.196884364687914</v>
      </c>
      <c r="AN16" s="202">
        <f>'Table B3'!S79</f>
        <v>204.852</v>
      </c>
      <c r="AO16" s="204">
        <f>'Table B3'!T79</f>
        <v>22.67</v>
      </c>
      <c r="AP16" s="202">
        <f>IF('Table B3'!S79=0,0,100*('Table B3'!S80+'Table B3'!S83)/'Table B3'!S79)</f>
        <v>12.313767988596645</v>
      </c>
      <c r="AQ16" s="205">
        <f t="shared" si="5"/>
        <v>290.613</v>
      </c>
      <c r="AR16" s="202">
        <f>IF(('Table B3'!R79+'Table B3'!S79)=0,0,100*('Table B3'!R80+'Table B3'!R83+'Table B3'!S80+'Table B3'!S83)/('Table B3'!R79+'Table B3'!S79))</f>
        <v>13.16458658077925</v>
      </c>
      <c r="AS16" s="202">
        <f>'Table B3'!U79</f>
        <v>80.99</v>
      </c>
      <c r="AT16" s="202">
        <f>IF('Table B3'!U79=0,0,100*('Table B3'!U80+'Table B3'!U83)/'Table B3'!U79)</f>
        <v>14.299296209408569</v>
      </c>
      <c r="AU16" s="202">
        <f>'Table B3'!V79</f>
        <v>145.92</v>
      </c>
      <c r="AV16" s="204">
        <f>'Table B3'!W79</f>
        <v>18.53</v>
      </c>
      <c r="AW16" s="202">
        <f>IF('Table B3'!V79=0,0,100*('Table B3'!V80+'Table B3'!V83)/'Table B3'!V79)</f>
        <v>41.05811403508772</v>
      </c>
      <c r="AX16" s="205">
        <f t="shared" si="6"/>
        <v>226.90999999999997</v>
      </c>
      <c r="AY16" s="202">
        <f>IF(('Table B3'!U79+'Table B3'!V79)=0,0,100*('Table B3'!U80+'Table B3'!U83+'Table B3'!V80+'Table B3'!V83)/('Table B3'!U79+'Table B3'!V79))</f>
        <v>31.507205499977967</v>
      </c>
      <c r="AZ16" s="202">
        <f>'Table B3'!X79</f>
        <v>92.362</v>
      </c>
      <c r="BA16" s="202">
        <f>IF('Table B3'!X79=0,0,100*('Table B3'!X80+'Table B3'!X83)/'Table B3'!X79)</f>
        <v>11.110629912734675</v>
      </c>
      <c r="BB16" s="202">
        <f>'Table B3'!Y79</f>
        <v>177.643</v>
      </c>
      <c r="BC16" s="204">
        <f>'Table B3'!Z79</f>
        <v>20.71</v>
      </c>
      <c r="BD16" s="202">
        <f>IF('Table B3'!Y79=0,0,100*('Table B3'!Y80+'Table B3'!Y83)/'Table B3'!Y79)</f>
        <v>27.5929814290459</v>
      </c>
      <c r="BE16" s="205">
        <f t="shared" si="7"/>
        <v>270.005</v>
      </c>
      <c r="BF16" s="202">
        <f>IF(('Table B3'!X79+'Table B3'!Y79)=0,0,100*('Table B3'!X80+'Table B3'!X83+'Table B3'!Y80+'Table B3'!Y83)/('Table B3'!X79+'Table B3'!Y79))</f>
        <v>21.95477861521083</v>
      </c>
      <c r="BG16" s="202">
        <f>'Table B3'!AA79</f>
        <v>71.626</v>
      </c>
      <c r="BH16" s="202">
        <f>IF('Table B3'!AA79=0,0,100*('Table B3'!AA80+'Table B3'!AA83)/'Table B3'!AA79)</f>
        <v>10.86058135313992</v>
      </c>
      <c r="BI16" s="202">
        <f>'Table B3'!AB79</f>
        <v>123.26</v>
      </c>
      <c r="BJ16" s="204">
        <f>'Table B3'!AC79</f>
        <v>19.52</v>
      </c>
      <c r="BK16" s="202">
        <f>IF('Table B3'!AB79=0,0,100*('Table B3'!AB80+'Table B3'!AB83)/'Table B3'!AB79)</f>
        <v>36.367840337497974</v>
      </c>
      <c r="BL16" s="205">
        <f t="shared" si="8"/>
        <v>194.88600000000002</v>
      </c>
      <c r="BM16" s="202">
        <f>IF(('Table B3'!AA79+'Table B3'!AB79)=0,0,100*('Table B3'!AA80+'Table B3'!AA83+'Table B3'!AB80+'Table B3'!AB83)/('Table B3'!AA79+'Table B3'!AB79))</f>
        <v>26.99321654710959</v>
      </c>
      <c r="BN16" s="202">
        <f>'Table B3'!AD79</f>
        <v>69.308</v>
      </c>
      <c r="BO16" s="202">
        <f>IF('Table B3'!AD79=0,0,100*('Table B3'!AD80+'Table B3'!AD83)/'Table B3'!AD79)</f>
        <v>10.526923298897671</v>
      </c>
      <c r="BP16" s="202">
        <f>'Table B3'!AE79</f>
        <v>136.728</v>
      </c>
      <c r="BQ16" s="204">
        <f>'Table B3'!AF79</f>
        <v>13.79</v>
      </c>
      <c r="BR16" s="202">
        <f>IF('Table B3'!AE79=0,0,100*('Table B3'!AE80+'Table B3'!AE83)/'Table B3'!AE79)</f>
        <v>29.955824703060085</v>
      </c>
      <c r="BS16" s="205">
        <f t="shared" si="9"/>
        <v>206.036</v>
      </c>
      <c r="BT16" s="202">
        <f>IF(('Table B3'!AD79+'Table B3'!AE79)=0,0,100*('Table B3'!AD80+'Table B3'!AD83+'Table B3'!AE80+'Table B3'!AE83)/('Table B3'!AD79+'Table B3'!AE79))</f>
        <v>23.420178997845035</v>
      </c>
    </row>
    <row r="17" spans="2:72" ht="12.75">
      <c r="B17" s="214" t="s">
        <v>12</v>
      </c>
      <c r="C17" s="206">
        <f>'Table B1'!C19</f>
        <v>4219.519</v>
      </c>
      <c r="D17" s="207">
        <f>IF('Table B1'!C19=0,0,100*('Table B1'!C20+'Table B1'!C23)/'Table B1'!C19)</f>
        <v>73.41362842542004</v>
      </c>
      <c r="E17" s="206">
        <f>'Table B1'!D19</f>
        <v>5708.241</v>
      </c>
      <c r="F17" s="208">
        <f>'Table B1'!E19</f>
        <v>5.393956874228645</v>
      </c>
      <c r="G17" s="206">
        <f>IF('Table B1'!D19=0,0,100*('Table B1'!D20+'Table B1'!D23)/'Table B1'!D19)</f>
        <v>64.7300981160396</v>
      </c>
      <c r="H17" s="206">
        <f t="shared" si="0"/>
        <v>9927.76</v>
      </c>
      <c r="I17" s="206">
        <f>IF(('Table B1'!C19+'Table B1'!D19)=0,0,100*('Table B1'!C20+'Table B1'!C23+'Table B1'!D20+'Table B1'!D23)/('Table B1'!C19+'Table B1'!D19))</f>
        <v>68.42079179996293</v>
      </c>
      <c r="J17" s="206">
        <f>'Table B1'!F19</f>
        <v>3658.279</v>
      </c>
      <c r="K17" s="206">
        <f>IF('Table B1'!F19=0,0,100*('Table B1'!F20+'Table B1'!F23)/'Table B1'!F19)</f>
        <v>78.50937558343692</v>
      </c>
      <c r="L17" s="206">
        <f>'Table B1'!G19</f>
        <v>6997.441</v>
      </c>
      <c r="M17" s="208">
        <f>'Table B1'!H19</f>
        <v>4.617170366395159</v>
      </c>
      <c r="N17" s="206">
        <f>IF('Table B1'!G19=0,0,100*('Table B1'!G20+'Table B1'!G23)/'Table B1'!G19)</f>
        <v>67.29045661120973</v>
      </c>
      <c r="O17" s="206">
        <f t="shared" si="1"/>
        <v>10655.72</v>
      </c>
      <c r="P17" s="206">
        <f>IF(('Table B1'!F19+'Table B1'!G19)=0,0,100*('Table B1'!F20+'Table B1'!F23+'Table B1'!G20+'Table B1'!G23)/('Table B1'!F19+'Table B1'!G19))</f>
        <v>71.14209082070475</v>
      </c>
      <c r="Q17" s="206">
        <f>'Table B1'!I19</f>
        <v>3516.02</v>
      </c>
      <c r="R17" s="206">
        <f>IF('Table B1'!I19=0,0,100*('Table B1'!I20+'Table B1'!I23)/'Table B1'!I19)</f>
        <v>79.34727333746679</v>
      </c>
      <c r="S17" s="206">
        <f>'Table B1'!J19</f>
        <v>7829.854</v>
      </c>
      <c r="T17" s="208">
        <f>'Table B1'!K19</f>
        <v>4.938781799675543</v>
      </c>
      <c r="U17" s="206">
        <f>IF('Table B1'!J19=0,0,100*('Table B1'!J20+'Table B1'!J23)/'Table B1'!J19)</f>
        <v>76.53175908516302</v>
      </c>
      <c r="V17" s="206">
        <f t="shared" si="2"/>
        <v>11345.874</v>
      </c>
      <c r="W17" s="206">
        <f>IF(('Table B1'!I19+'Table B1'!J19)=0,0,100*('Table B1'!I20+'Table B1'!I23+'Table B1'!J20+'Table B1'!J23)/('Table B1'!I19+'Table B1'!J19))</f>
        <v>77.40427048634595</v>
      </c>
      <c r="X17" s="206">
        <f>'Table B1'!L19</f>
        <v>3789.228</v>
      </c>
      <c r="Y17" s="206">
        <f>IF('Table B1'!L19=0,0,100*('Table B1'!L20+'Table B1'!L23)/'Table B1'!L19)</f>
        <v>78.4372172906988</v>
      </c>
      <c r="Z17" s="206">
        <f>'Table B1'!M19</f>
        <v>8910.356</v>
      </c>
      <c r="AA17" s="208">
        <f>'Table B1'!N19</f>
        <v>4.734476481909517</v>
      </c>
      <c r="AB17" s="206">
        <f>IF('Table B1'!M19=0,0,100*('Table B1'!M20+'Table B1'!M23)/'Table B1'!M19)</f>
        <v>77.06776250017396</v>
      </c>
      <c r="AC17" s="206">
        <f t="shared" si="3"/>
        <v>12699.583999999999</v>
      </c>
      <c r="AD17" s="206">
        <f>IF(('Table B1'!L19+'Table B1'!M19)=0,0,100*('Table B1'!L20+'Table B1'!L23+'Table B1'!M20+'Table B1'!M23)/('Table B1'!L19+'Table B1'!M19))</f>
        <v>77.4763724544048</v>
      </c>
      <c r="AE17" s="206">
        <f>'Table B1'!O19</f>
        <v>3215.26</v>
      </c>
      <c r="AF17" s="206">
        <f>IF('Table B1'!O19=0,0,100*('Table B1'!O20+'Table B1'!O23)/'Table B1'!O19)</f>
        <v>79.88221792327838</v>
      </c>
      <c r="AG17" s="206">
        <f>'Table B1'!P19</f>
        <v>8847.107</v>
      </c>
      <c r="AH17" s="208">
        <f>'Table B1'!Q19</f>
        <v>4.503748299178598</v>
      </c>
      <c r="AI17" s="206">
        <f>IF('Table B1'!P19=0,0,100*('Table B1'!P20+'Table B1'!P23)/'Table B1'!P19)</f>
        <v>69.90149435289976</v>
      </c>
      <c r="AJ17" s="206">
        <f t="shared" si="4"/>
        <v>12062.367</v>
      </c>
      <c r="AK17" s="206">
        <f>IF(('Table B1'!O19+'Table B1'!P19)=0,0,100*('Table B1'!O20+'Table B1'!O23+'Table B1'!P20+'Table B1'!P23)/('Table B1'!O19+'Table B1'!P19))</f>
        <v>72.56188607095109</v>
      </c>
      <c r="AL17" s="206">
        <f>'Table B1'!R19</f>
        <v>2936.423</v>
      </c>
      <c r="AM17" s="206">
        <f>IF('Table B1'!R19=0,0,100*('Table B1'!R20+'Table B1'!R23)/'Table B1'!R19)</f>
        <v>80.63395498536826</v>
      </c>
      <c r="AN17" s="206">
        <f>'Table B1'!S19</f>
        <v>8132.691</v>
      </c>
      <c r="AO17" s="208">
        <f>'Table B1'!T19</f>
        <v>4.544162195487416</v>
      </c>
      <c r="AP17" s="206">
        <f>IF('Table B1'!S19=0,0,100*('Table B1'!S20+'Table B1'!S23)/'Table B1'!S19)</f>
        <v>65.9364778521648</v>
      </c>
      <c r="AQ17" s="206">
        <f t="shared" si="5"/>
        <v>11069.114</v>
      </c>
      <c r="AR17" s="206">
        <f>IF(('Table B1'!R19+'Table B1'!S19)=0,0,100*('Table B1'!R20+'Table B1'!R23+'Table B1'!S20+'Table B1'!S23)/('Table B1'!R19+'Table B1'!S19))</f>
        <v>69.83543579007318</v>
      </c>
      <c r="AS17" s="206">
        <f>'Table B1'!U19</f>
        <v>2729.872</v>
      </c>
      <c r="AT17" s="206">
        <f>IF('Table B1'!U19=0,0,100*('Table B1'!U20+'Table B1'!U23)/'Table B1'!U19)</f>
        <v>78.49133585750542</v>
      </c>
      <c r="AU17" s="206">
        <f>'Table B1'!V19</f>
        <v>6526.939</v>
      </c>
      <c r="AV17" s="208">
        <f>'Table B1'!W19</f>
        <v>4.637758745622508</v>
      </c>
      <c r="AW17" s="206">
        <f>IF('Table B1'!V19=0,0,100*('Table B1'!V20+'Table B1'!V23)/'Table B1'!V19)</f>
        <v>64.38672094223648</v>
      </c>
      <c r="AX17" s="206">
        <f t="shared" si="6"/>
        <v>9256.811</v>
      </c>
      <c r="AY17" s="206">
        <f>IF(('Table B1'!U19+'Table B1'!V19)=0,0,100*('Table B1'!U20+'Table B1'!U23+'Table B1'!V20+'Table B1'!V23)/('Table B1'!U19+'Table B1'!V19))</f>
        <v>68.54623044588467</v>
      </c>
      <c r="AZ17" s="206">
        <f>'Table B1'!X19</f>
        <v>3279.702</v>
      </c>
      <c r="BA17" s="206">
        <f>IF('Table B1'!X19=0,0,100*('Table B1'!X20+'Table B1'!X23)/'Table B1'!X19)</f>
        <v>77.43017505858764</v>
      </c>
      <c r="BB17" s="206">
        <f>'Table B1'!Y19</f>
        <v>4986.344</v>
      </c>
      <c r="BC17" s="208">
        <f>'Table B1'!Z19</f>
        <v>4.816346977182592</v>
      </c>
      <c r="BD17" s="206">
        <f>IF('Table B1'!Y19=0,0,100*('Table B1'!Y20+'Table B1'!Y23)/'Table B1'!Y19)</f>
        <v>63.494716770443425</v>
      </c>
      <c r="BE17" s="206">
        <f t="shared" si="7"/>
        <v>8266.046</v>
      </c>
      <c r="BF17" s="206">
        <f>IF(('Table B1'!X19+'Table B1'!Y19)=0,0,100*('Table B1'!X20+'Table B1'!X23+'Table B1'!Y20+'Table B1'!Y23)/('Table B1'!X19+'Table B1'!Y19))</f>
        <v>69.0238597752783</v>
      </c>
      <c r="BG17" s="206">
        <f>'Table B1'!AA19</f>
        <v>2886.445</v>
      </c>
      <c r="BH17" s="206">
        <f>IF('Table B1'!AA19=0,0,100*('Table B1'!AA20+'Table B1'!AA23)/'Table B1'!AA19)</f>
        <v>73.59731434342244</v>
      </c>
      <c r="BI17" s="206">
        <f>'Table B1'!AB19</f>
        <v>5679.419</v>
      </c>
      <c r="BJ17" s="208">
        <f>'Table B1'!AC19</f>
        <v>4.249623242762456</v>
      </c>
      <c r="BK17" s="206">
        <f>IF('Table B1'!AB19=0,0,100*('Table B1'!AB20+'Table B1'!AB23)/'Table B1'!AB19)</f>
        <v>69.73956314897704</v>
      </c>
      <c r="BL17" s="206">
        <f t="shared" si="8"/>
        <v>8565.864</v>
      </c>
      <c r="BM17" s="206">
        <f>IF(('Table B1'!AA19+'Table B1'!AB19)=0,0,100*('Table B1'!AA20+'Table B1'!AA23+'Table B1'!AB20+'Table B1'!AB23)/('Table B1'!AA19+'Table B1'!AB19))</f>
        <v>71.03951218464361</v>
      </c>
      <c r="BN17" s="206">
        <f>'Table B1'!AD19</f>
        <v>2339.411</v>
      </c>
      <c r="BO17" s="206">
        <f>IF('Table B1'!AD19=0,0,100*('Table B1'!AD20+'Table B1'!AD23)/'Table B1'!AD19)</f>
        <v>75.30771634398573</v>
      </c>
      <c r="BP17" s="206">
        <f>'Table B1'!AE19</f>
        <v>5626.522</v>
      </c>
      <c r="BQ17" s="208">
        <f>'Table B1'!AF19</f>
        <v>4.123047425717597</v>
      </c>
      <c r="BR17" s="206">
        <f>IF('Table B1'!AE19=0,0,100*('Table B1'!AE20+'Table B1'!AE23)/'Table B1'!AE19)</f>
        <v>74.35209530861161</v>
      </c>
      <c r="BS17" s="206">
        <f t="shared" si="9"/>
        <v>7965.933</v>
      </c>
      <c r="BT17" s="206">
        <f>IF(('Table B1'!AD19+'Table B1'!AE19)=0,0,100*('Table B1'!AD20+'Table B1'!AD23+'Table B1'!AE20+'Table B1'!AE23)/('Table B1'!AD19+'Table B1'!AE19))</f>
        <v>74.63273919075142</v>
      </c>
    </row>
    <row r="18" spans="2:72" ht="12.75">
      <c r="B18" s="215" t="s">
        <v>65</v>
      </c>
      <c r="C18" s="202">
        <f>'Table B3'!C89</f>
        <v>586.733</v>
      </c>
      <c r="D18" s="203">
        <f>IF('Table B3'!C89=0,0,100*('Table B3'!C90+'Table B3'!C93)/'Table B3'!C89)</f>
        <v>24.991606062723594</v>
      </c>
      <c r="E18" s="202">
        <f>'Table B3'!D89</f>
        <v>557.53</v>
      </c>
      <c r="F18" s="204">
        <f>'Table B3'!E89</f>
        <v>12.92</v>
      </c>
      <c r="G18" s="202">
        <f>IF('Table B3'!D89=0,0,100*('Table B3'!D90+'Table B3'!D93)/'Table B3'!D89)</f>
        <v>39.5505174609438</v>
      </c>
      <c r="H18" s="205">
        <f t="shared" si="0"/>
        <v>1144.263</v>
      </c>
      <c r="I18" s="202">
        <f>IF(('Table B3'!C89+'Table B3'!D89)=0,0,100*('Table B3'!C90+'Table B3'!C93+'Table B3'!D90+'Table B3'!D93)/('Table B3'!C89+'Table B3'!D89))</f>
        <v>32.08528109359475</v>
      </c>
      <c r="J18" s="202">
        <f>'Table B3'!F89</f>
        <v>366.8</v>
      </c>
      <c r="K18" s="202">
        <f>IF('Table B3'!F89=0,0,100*('Table B3'!F90+'Table B3'!F93)/'Table B3'!F89)</f>
        <v>34.18702290076336</v>
      </c>
      <c r="L18" s="202">
        <f>'Table B3'!G89</f>
        <v>776.503</v>
      </c>
      <c r="M18" s="204">
        <f>'Table B3'!H89</f>
        <v>14.03</v>
      </c>
      <c r="N18" s="202">
        <f>IF('Table B3'!G89=0,0,100*('Table B3'!G90+'Table B3'!G93)/'Table B3'!G89)</f>
        <v>49.54739389287613</v>
      </c>
      <c r="O18" s="205">
        <f t="shared" si="1"/>
        <v>1143.303</v>
      </c>
      <c r="P18" s="202">
        <f>IF(('Table B3'!F89+'Table B3'!G89)=0,0,100*('Table B3'!F90+'Table B3'!F93+'Table B3'!G90+'Table B3'!G93)/('Table B3'!F89+'Table B3'!G89))</f>
        <v>44.61940535448608</v>
      </c>
      <c r="Q18" s="202">
        <f>'Table B3'!I89</f>
        <v>365.088</v>
      </c>
      <c r="R18" s="202">
        <f>IF('Table B3'!I89=0,0,100*('Table B3'!I90+'Table B3'!I93)/'Table B3'!I89)</f>
        <v>32.38698615128408</v>
      </c>
      <c r="S18" s="202">
        <f>'Table B3'!J89</f>
        <v>619.38</v>
      </c>
      <c r="T18" s="204">
        <f>'Table B3'!K89</f>
        <v>13.35</v>
      </c>
      <c r="U18" s="202">
        <f>IF('Table B3'!J89=0,0,100*('Table B3'!J90+'Table B3'!J93)/'Table B3'!J89)</f>
        <v>56.35038264070523</v>
      </c>
      <c r="V18" s="205">
        <f t="shared" si="2"/>
        <v>984.4680000000001</v>
      </c>
      <c r="W18" s="202">
        <f>IF(('Table B3'!I89+'Table B3'!J89)=0,0,100*('Table B3'!I90+'Table B3'!I93+'Table B3'!J90+'Table B3'!J93)/('Table B3'!I89+'Table B3'!J89))</f>
        <v>47.46360470832978</v>
      </c>
      <c r="X18" s="202">
        <f>'Table B3'!L89</f>
        <v>457.212</v>
      </c>
      <c r="Y18" s="202">
        <f>IF('Table B3'!L89=0,0,100*('Table B3'!L90+'Table B3'!L93)/'Table B3'!L89)</f>
        <v>30.48104599179374</v>
      </c>
      <c r="Z18" s="202">
        <f>'Table B3'!M89</f>
        <v>900.98</v>
      </c>
      <c r="AA18" s="204">
        <f>'Table B3'!N89</f>
        <v>12.01</v>
      </c>
      <c r="AB18" s="202">
        <f>IF('Table B3'!M89=0,0,100*('Table B3'!M90+'Table B3'!M93)/'Table B3'!M89)</f>
        <v>53.35157273191414</v>
      </c>
      <c r="AC18" s="205">
        <f t="shared" si="3"/>
        <v>1358.192</v>
      </c>
      <c r="AD18" s="202">
        <f>IF(('Table B3'!L89+'Table B3'!M89)=0,0,100*('Table B3'!L90+'Table B3'!L93+'Table B3'!M90+'Table B3'!M93)/('Table B3'!L89+'Table B3'!M89))</f>
        <v>45.65260287205343</v>
      </c>
      <c r="AE18" s="202">
        <f>'Table B3'!O89</f>
        <v>440.093</v>
      </c>
      <c r="AF18" s="202">
        <f>IF('Table B3'!O89=0,0,100*('Table B3'!O90+'Table B3'!O93)/'Table B3'!O89)</f>
        <v>39.335776756276516</v>
      </c>
      <c r="AG18" s="202">
        <f>'Table B3'!P89</f>
        <v>1356.308</v>
      </c>
      <c r="AH18" s="204">
        <f>'Table B3'!Q89</f>
        <v>10.19</v>
      </c>
      <c r="AI18" s="202">
        <f>IF('Table B3'!P89=0,0,100*('Table B3'!P90+'Table B3'!P93)/'Table B3'!P89)</f>
        <v>52.266373124688485</v>
      </c>
      <c r="AJ18" s="205">
        <f t="shared" si="4"/>
        <v>1796.401</v>
      </c>
      <c r="AK18" s="202">
        <f>IF(('Table B3'!O89+'Table B3'!P89)=0,0,100*('Table B3'!O90+'Table B3'!O93+'Table B3'!P90+'Table B3'!P93)/('Table B3'!O89+'Table B3'!P89))</f>
        <v>49.09855872937055</v>
      </c>
      <c r="AL18" s="202">
        <f>'Table B3'!R89</f>
        <v>404.775</v>
      </c>
      <c r="AM18" s="202">
        <f>IF('Table B3'!R89=0,0,100*('Table B3'!R90+'Table B3'!R93)/'Table B3'!R89)</f>
        <v>50.45000308813539</v>
      </c>
      <c r="AN18" s="202">
        <f>'Table B3'!S89</f>
        <v>1623.113</v>
      </c>
      <c r="AO18" s="204">
        <f>'Table B3'!T89</f>
        <v>9.6</v>
      </c>
      <c r="AP18" s="202">
        <f>IF('Table B3'!S89=0,0,100*('Table B3'!S90+'Table B3'!S93)/'Table B3'!S89)</f>
        <v>39.10744353597069</v>
      </c>
      <c r="AQ18" s="205">
        <f t="shared" si="5"/>
        <v>2027.888</v>
      </c>
      <c r="AR18" s="202">
        <f>IF(('Table B3'!R89+'Table B3'!S89)=0,0,100*('Table B3'!R90+'Table B3'!R93+'Table B3'!S90+'Table B3'!S93)/('Table B3'!R89+'Table B3'!S89))</f>
        <v>41.37146627427155</v>
      </c>
      <c r="AS18" s="202">
        <f>'Table B3'!U89</f>
        <v>355.492</v>
      </c>
      <c r="AT18" s="202">
        <f>IF('Table B3'!U89=0,0,100*('Table B3'!U90+'Table B3'!U93)/'Table B3'!U89)</f>
        <v>55.16804878872099</v>
      </c>
      <c r="AU18" s="202">
        <f>'Table B3'!V89</f>
        <v>961.433</v>
      </c>
      <c r="AV18" s="204">
        <f>'Table B3'!W89</f>
        <v>11.05</v>
      </c>
      <c r="AW18" s="202">
        <f>IF('Table B3'!V89=0,0,100*('Table B3'!V90+'Table B3'!V93)/'Table B3'!V89)</f>
        <v>42.66995204033979</v>
      </c>
      <c r="AX18" s="205">
        <f t="shared" si="6"/>
        <v>1316.925</v>
      </c>
      <c r="AY18" s="202">
        <f>IF(('Table B3'!U89+'Table B3'!V89)=0,0,100*('Table B3'!U90+'Table B3'!U93+'Table B3'!V90+'Table B3'!V93)/('Table B3'!U89+'Table B3'!V89))</f>
        <v>46.04370028665262</v>
      </c>
      <c r="AZ18" s="202">
        <f>'Table B3'!X89</f>
        <v>450.36</v>
      </c>
      <c r="BA18" s="202">
        <f>IF('Table B3'!X89=0,0,100*('Table B3'!X90+'Table B3'!X93)/'Table B3'!X89)</f>
        <v>50.43764988009592</v>
      </c>
      <c r="BB18" s="202">
        <f>'Table B3'!Y89</f>
        <v>584.901</v>
      </c>
      <c r="BC18" s="204">
        <f>'Table B3'!Z89</f>
        <v>12.84</v>
      </c>
      <c r="BD18" s="202">
        <f>IF('Table B3'!Y89=0,0,100*('Table B3'!Y90+'Table B3'!Y93)/'Table B3'!Y89)</f>
        <v>31.663478092873838</v>
      </c>
      <c r="BE18" s="205">
        <f t="shared" si="7"/>
        <v>1035.261</v>
      </c>
      <c r="BF18" s="202">
        <f>IF(('Table B3'!X89+'Table B3'!Y89)=0,0,100*('Table B3'!X90+'Table B3'!X93+'Table B3'!Y90+'Table B3'!Y93)/('Table B3'!X89+'Table B3'!Y89))</f>
        <v>39.83063208215126</v>
      </c>
      <c r="BG18" s="202">
        <f>'Table B3'!AA89</f>
        <v>418.473</v>
      </c>
      <c r="BH18" s="202">
        <f>IF('Table B3'!AA89=0,0,100*('Table B3'!AA90+'Table B3'!AA93)/'Table B3'!AA89)</f>
        <v>58.68909105246934</v>
      </c>
      <c r="BI18" s="202">
        <f>'Table B3'!AB89</f>
        <v>736.439</v>
      </c>
      <c r="BJ18" s="204">
        <f>'Table B3'!AC89</f>
        <v>12.88</v>
      </c>
      <c r="BK18" s="202">
        <f>IF('Table B3'!AB89=0,0,100*('Table B3'!AB90+'Table B3'!AB93)/'Table B3'!AB89)</f>
        <v>42.48077573295277</v>
      </c>
      <c r="BL18" s="205">
        <f t="shared" si="8"/>
        <v>1154.912</v>
      </c>
      <c r="BM18" s="202">
        <f>IF(('Table B3'!AA89+'Table B3'!AB89)=0,0,100*('Table B3'!AA90+'Table B3'!AA93+'Table B3'!AB90+'Table B3'!AB93)/('Table B3'!AA89+'Table B3'!AB89))</f>
        <v>48.35372738355822</v>
      </c>
      <c r="BN18" s="202">
        <f>'Table B3'!AD89</f>
        <v>426.079</v>
      </c>
      <c r="BO18" s="202">
        <f>IF('Table B3'!AD89=0,0,100*('Table B3'!AD90+'Table B3'!AD93)/'Table B3'!AD89)</f>
        <v>60.46531277063643</v>
      </c>
      <c r="BP18" s="202">
        <f>'Table B3'!AE89</f>
        <v>648.158</v>
      </c>
      <c r="BQ18" s="204">
        <f>'Table B3'!AF89</f>
        <v>11.95</v>
      </c>
      <c r="BR18" s="202">
        <f>IF('Table B3'!AE89=0,0,100*('Table B3'!AE90+'Table B3'!AE93)/'Table B3'!AE89)</f>
        <v>64.25377762829433</v>
      </c>
      <c r="BS18" s="205">
        <f t="shared" si="9"/>
        <v>1074.237</v>
      </c>
      <c r="BT18" s="202">
        <f>IF(('Table B3'!AD89+'Table B3'!AE89)=0,0,100*('Table B3'!AD90+'Table B3'!AD93+'Table B3'!AE90+'Table B3'!AE93)/('Table B3'!AD89+'Table B3'!AE89))</f>
        <v>62.751143369666096</v>
      </c>
    </row>
    <row r="19" spans="2:72" ht="12.75">
      <c r="B19" s="215" t="s">
        <v>66</v>
      </c>
      <c r="C19" s="202">
        <f>'Table B3'!C99</f>
        <v>488.484</v>
      </c>
      <c r="D19" s="203">
        <f>IF('Table B3'!C99=0,0,100*('Table B3'!C100+'Table B3'!C103)/'Table B3'!C99)</f>
        <v>48.61203232859213</v>
      </c>
      <c r="E19" s="202">
        <f>'Table B3'!D99</f>
        <v>957.746</v>
      </c>
      <c r="F19" s="204">
        <f>'Table B3'!E99</f>
        <v>8.47</v>
      </c>
      <c r="G19" s="202">
        <f>IF('Table B3'!D99=0,0,100*('Table B3'!D100+'Table B3'!D103)/'Table B3'!D99)</f>
        <v>26.828198708217002</v>
      </c>
      <c r="H19" s="205">
        <f t="shared" si="0"/>
        <v>1446.23</v>
      </c>
      <c r="I19" s="202">
        <f>IF(('Table B3'!C99+'Table B3'!D99)=0,0,100*('Table B3'!C100+'Table B3'!C103+'Table B3'!D100+'Table B3'!D103)/('Table B3'!C99+'Table B3'!D99))</f>
        <v>34.18598701451359</v>
      </c>
      <c r="J19" s="202">
        <f>'Table B3'!F99</f>
        <v>394.813</v>
      </c>
      <c r="K19" s="202">
        <f>IF('Table B3'!F99=0,0,100*('Table B3'!F100+'Table B3'!F103)/'Table B3'!F99)</f>
        <v>56.8431130687186</v>
      </c>
      <c r="L19" s="202">
        <f>'Table B3'!G99</f>
        <v>1283.855</v>
      </c>
      <c r="M19" s="204">
        <f>'Table B3'!H99</f>
        <v>9.25</v>
      </c>
      <c r="N19" s="202">
        <f>IF('Table B3'!G99=0,0,100*('Table B3'!G100+'Table B3'!G103)/'Table B3'!G99)</f>
        <v>42.36031327525305</v>
      </c>
      <c r="O19" s="205">
        <f t="shared" si="1"/>
        <v>1678.6680000000001</v>
      </c>
      <c r="P19" s="202">
        <f>IF(('Table B3'!F99+'Table B3'!G99)=0,0,100*('Table B3'!F100+'Table B3'!F103+'Table B3'!G100+'Table B3'!G103)/('Table B3'!F99+'Table B3'!G99))</f>
        <v>45.76658398206196</v>
      </c>
      <c r="Q19" s="202">
        <f>'Table B3'!I99</f>
        <v>369.019</v>
      </c>
      <c r="R19" s="202">
        <f>IF('Table B3'!I99=0,0,100*('Table B3'!I100+'Table B3'!I103)/'Table B3'!I99)</f>
        <v>59.645709299521165</v>
      </c>
      <c r="S19" s="202">
        <f>'Table B3'!J99</f>
        <v>1258.336</v>
      </c>
      <c r="T19" s="204">
        <f>'Table B3'!K99</f>
        <v>9</v>
      </c>
      <c r="U19" s="202">
        <f>IF('Table B3'!J99=0,0,100*('Table B3'!J100+'Table B3'!J103)/'Table B3'!J99)</f>
        <v>40.676655519670426</v>
      </c>
      <c r="V19" s="205">
        <f t="shared" si="2"/>
        <v>1627.355</v>
      </c>
      <c r="W19" s="202">
        <f>IF(('Table B3'!I99+'Table B3'!J99)=0,0,100*('Table B3'!I100+'Table B3'!I103+'Table B3'!J100+'Table B3'!J103)/('Table B3'!I99+'Table B3'!J99))</f>
        <v>44.97807792399323</v>
      </c>
      <c r="X19" s="202">
        <f>'Table B3'!L99</f>
        <v>408.698</v>
      </c>
      <c r="Y19" s="202">
        <f>IF('Table B3'!L99=0,0,100*('Table B3'!L100+'Table B3'!L103)/'Table B3'!L99)</f>
        <v>64.70450063371977</v>
      </c>
      <c r="Z19" s="202">
        <f>'Table B3'!M99</f>
        <v>1414.137</v>
      </c>
      <c r="AA19" s="204">
        <f>'Table B3'!N99</f>
        <v>10.17</v>
      </c>
      <c r="AB19" s="202">
        <f>IF('Table B3'!M99=0,0,100*('Table B3'!M100+'Table B3'!M103)/'Table B3'!M99)</f>
        <v>43.3530838949833</v>
      </c>
      <c r="AC19" s="205">
        <f t="shared" si="3"/>
        <v>1822.835</v>
      </c>
      <c r="AD19" s="202">
        <f>IF(('Table B3'!L99+'Table B3'!M99)=0,0,100*('Table B3'!L100+'Table B3'!L103+'Table B3'!M100+'Table B3'!M103)/('Table B3'!L99+'Table B3'!M99))</f>
        <v>48.14028697057057</v>
      </c>
      <c r="AE19" s="202">
        <f>'Table B3'!O99</f>
        <v>336.591</v>
      </c>
      <c r="AF19" s="202">
        <f>IF('Table B3'!O99=0,0,100*('Table B3'!O100+'Table B3'!O103)/'Table B3'!O99)</f>
        <v>65.82974589338396</v>
      </c>
      <c r="AG19" s="202">
        <f>'Table B3'!P99</f>
        <v>1605.993</v>
      </c>
      <c r="AH19" s="204">
        <f>'Table B3'!Q99</f>
        <v>8.77</v>
      </c>
      <c r="AI19" s="202">
        <f>IF('Table B3'!P99=0,0,100*('Table B3'!P100+'Table B3'!P103)/'Table B3'!P99)</f>
        <v>34.40083487287927</v>
      </c>
      <c r="AJ19" s="205">
        <f t="shared" si="4"/>
        <v>1942.5839999999998</v>
      </c>
      <c r="AK19" s="202">
        <f>IF(('Table B3'!O99+'Table B3'!P99)=0,0,100*('Table B3'!O100+'Table B3'!O103+'Table B3'!P100+'Table B3'!P103)/('Table B3'!O99+'Table B3'!P99))</f>
        <v>39.846513715751804</v>
      </c>
      <c r="AL19" s="202">
        <f>'Table B3'!R99</f>
        <v>333.353</v>
      </c>
      <c r="AM19" s="202">
        <f>IF('Table B3'!R99=0,0,100*('Table B3'!R100+'Table B3'!R103)/'Table B3'!R99)</f>
        <v>68.89573515162604</v>
      </c>
      <c r="AN19" s="202">
        <f>'Table B3'!S99</f>
        <v>1547.49</v>
      </c>
      <c r="AO19" s="204">
        <f>'Table B3'!T99</f>
        <v>9.94</v>
      </c>
      <c r="AP19" s="202">
        <f>IF('Table B3'!S99=0,0,100*('Table B3'!S100+'Table B3'!S103)/'Table B3'!S99)</f>
        <v>39.245229371433744</v>
      </c>
      <c r="AQ19" s="205">
        <f t="shared" si="5"/>
        <v>1880.843</v>
      </c>
      <c r="AR19" s="202">
        <f>IF(('Table B3'!R99+'Table B3'!S99)=0,0,100*('Table B3'!R100+'Table B3'!R103+'Table B3'!S100+'Table B3'!S103)/('Table B3'!R99+'Table B3'!S99))</f>
        <v>44.500364995908754</v>
      </c>
      <c r="AS19" s="202">
        <f>'Table B3'!U99</f>
        <v>372.679</v>
      </c>
      <c r="AT19" s="202">
        <f>IF('Table B3'!U99=0,0,100*('Table B3'!U100+'Table B3'!U103)/'Table B3'!U99)</f>
        <v>62.64694281137387</v>
      </c>
      <c r="AU19" s="202">
        <f>'Table B3'!V99</f>
        <v>1484.396</v>
      </c>
      <c r="AV19" s="204">
        <f>'Table B3'!W99</f>
        <v>9.96</v>
      </c>
      <c r="AW19" s="202">
        <f>IF('Table B3'!V99=0,0,100*('Table B3'!V100+'Table B3'!V103)/'Table B3'!V99)</f>
        <v>38.78621338241278</v>
      </c>
      <c r="AX19" s="205">
        <f t="shared" si="6"/>
        <v>1857.0749999999998</v>
      </c>
      <c r="AY19" s="202">
        <f>IF(('Table B3'!U99+'Table B3'!V99)=0,0,100*('Table B3'!U100+'Table B3'!U103+'Table B3'!V100+'Table B3'!V103)/('Table B3'!U99+'Table B3'!V99))</f>
        <v>43.57459984114805</v>
      </c>
      <c r="AZ19" s="202">
        <f>'Table B3'!X99</f>
        <v>508.102</v>
      </c>
      <c r="BA19" s="202">
        <f>IF('Table B3'!X99=0,0,100*('Table B3'!X100+'Table B3'!X103)/'Table B3'!X99)</f>
        <v>68.47011033217741</v>
      </c>
      <c r="BB19" s="202">
        <f>'Table B3'!Y99</f>
        <v>973.8</v>
      </c>
      <c r="BC19" s="204">
        <f>'Table B3'!Z99</f>
        <v>10.59</v>
      </c>
      <c r="BD19" s="202">
        <f>IF('Table B3'!Y99=0,0,100*('Table B3'!Y100+'Table B3'!Y103)/'Table B3'!Y99)</f>
        <v>31.285068802628878</v>
      </c>
      <c r="BE19" s="205">
        <f t="shared" si="7"/>
        <v>1481.902</v>
      </c>
      <c r="BF19" s="202">
        <f>IF(('Table B3'!X99+'Table B3'!Y99)=0,0,100*('Table B3'!X100+'Table B3'!X103+'Table B3'!Y100+'Table B3'!Y103)/('Table B3'!X99+'Table B3'!Y99))</f>
        <v>44.03476073316589</v>
      </c>
      <c r="BG19" s="202">
        <f>'Table B3'!AA99</f>
        <v>365.709</v>
      </c>
      <c r="BH19" s="202">
        <f>IF('Table B3'!AA99=0,0,100*('Table B3'!AA100+'Table B3'!AA103)/'Table B3'!AA99)</f>
        <v>64.7170291133114</v>
      </c>
      <c r="BI19" s="202">
        <f>'Table B3'!AB99</f>
        <v>1254.934</v>
      </c>
      <c r="BJ19" s="204">
        <f>'Table B3'!AC99</f>
        <v>7.97</v>
      </c>
      <c r="BK19" s="202">
        <f>IF('Table B3'!AB99=0,0,100*('Table B3'!AB100+'Table B3'!AB103)/'Table B3'!AB99)</f>
        <v>42.742805597744585</v>
      </c>
      <c r="BL19" s="205">
        <f t="shared" si="8"/>
        <v>1620.643</v>
      </c>
      <c r="BM19" s="202">
        <f>IF(('Table B3'!AA99+'Table B3'!AB99)=0,0,100*('Table B3'!AA100+'Table B3'!AA103+'Table B3'!AB100+'Table B3'!AB103)/('Table B3'!AA99+'Table B3'!AB99))</f>
        <v>47.70143702221896</v>
      </c>
      <c r="BN19" s="202">
        <f>'Table B3'!AD99</f>
        <v>335.682</v>
      </c>
      <c r="BO19" s="202">
        <f>IF('Table B3'!AD99=0,0,100*('Table B3'!AD100+'Table B3'!AD103)/'Table B3'!AD99)</f>
        <v>64.0418610470624</v>
      </c>
      <c r="BP19" s="202">
        <f>'Table B3'!AE99</f>
        <v>1206.046</v>
      </c>
      <c r="BQ19" s="204">
        <f>'Table B3'!AF99</f>
        <v>8.82</v>
      </c>
      <c r="BR19" s="202">
        <f>IF('Table B3'!AE99=0,0,100*('Table B3'!AE100+'Table B3'!AE103)/'Table B3'!AE99)</f>
        <v>45.557051721078636</v>
      </c>
      <c r="BS19" s="205">
        <f t="shared" si="9"/>
        <v>1541.728</v>
      </c>
      <c r="BT19" s="202">
        <f>IF(('Table B3'!AD99+'Table B3'!AE99)=0,0,100*('Table B3'!AD100+'Table B3'!AD103+'Table B3'!AE100+'Table B3'!AE103)/('Table B3'!AD99+'Table B3'!AE99))</f>
        <v>49.581767990203204</v>
      </c>
    </row>
    <row r="20" spans="2:72" ht="12.75">
      <c r="B20" s="215" t="s">
        <v>67</v>
      </c>
      <c r="C20" s="202">
        <f>'Table B3'!C109</f>
        <v>208.036</v>
      </c>
      <c r="D20" s="203">
        <f>IF('Table B3'!C109=0,0,100*('Table B3'!C110+'Table B3'!C113)/'Table B3'!C109)</f>
        <v>66.20584898767521</v>
      </c>
      <c r="E20" s="202">
        <f>'Table B3'!D109</f>
        <v>945.393</v>
      </c>
      <c r="F20" s="204">
        <f>'Table B3'!E109</f>
        <v>14.33</v>
      </c>
      <c r="G20" s="202">
        <f>IF('Table B3'!D109=0,0,100*('Table B3'!D110+'Table B3'!D113)/'Table B3'!D109)</f>
        <v>58.53311797316036</v>
      </c>
      <c r="H20" s="205">
        <f t="shared" si="0"/>
        <v>1153.429</v>
      </c>
      <c r="I20" s="202">
        <f>IF(('Table B3'!C109+'Table B3'!D109)=0,0,100*('Table B3'!C110+'Table B3'!C113+'Table B3'!D110+'Table B3'!D113)/('Table B3'!C109+'Table B3'!D109))</f>
        <v>59.916995324376266</v>
      </c>
      <c r="J20" s="202">
        <f>'Table B3'!F109</f>
        <v>164.273</v>
      </c>
      <c r="K20" s="202">
        <f>IF('Table B3'!F109=0,0,100*('Table B3'!F110+'Table B3'!F113)/'Table B3'!F109)</f>
        <v>64.6253492661606</v>
      </c>
      <c r="L20" s="202">
        <f>'Table B3'!G109</f>
        <v>967.996</v>
      </c>
      <c r="M20" s="204">
        <f>'Table B3'!H109</f>
        <v>14.31</v>
      </c>
      <c r="N20" s="202">
        <f>IF('Table B3'!G109=0,0,100*('Table B3'!G110+'Table B3'!G113)/'Table B3'!G109)</f>
        <v>58.73040797689247</v>
      </c>
      <c r="O20" s="205">
        <f t="shared" si="1"/>
        <v>1132.269</v>
      </c>
      <c r="P20" s="202">
        <f>IF(('Table B3'!F109+'Table B3'!G109)=0,0,100*('Table B3'!F110+'Table B3'!F113+'Table B3'!G110+'Table B3'!G113)/('Table B3'!F109+'Table B3'!G109))</f>
        <v>59.58566383076813</v>
      </c>
      <c r="Q20" s="202">
        <f>'Table B3'!I109</f>
        <v>178.098</v>
      </c>
      <c r="R20" s="202">
        <f>IF('Table B3'!I109=0,0,100*('Table B3'!I110+'Table B3'!I113)/'Table B3'!I109)</f>
        <v>65.72055834428235</v>
      </c>
      <c r="S20" s="202">
        <f>'Table B3'!J109</f>
        <v>735.051</v>
      </c>
      <c r="T20" s="204">
        <f>'Table B3'!K109</f>
        <v>11.57</v>
      </c>
      <c r="U20" s="202">
        <f>IF('Table B3'!J109=0,0,100*('Table B3'!J110+'Table B3'!J113)/'Table B3'!J109)</f>
        <v>65.02664440970763</v>
      </c>
      <c r="V20" s="205">
        <f t="shared" si="2"/>
        <v>913.1490000000001</v>
      </c>
      <c r="W20" s="202">
        <f>IF(('Table B3'!I109+'Table B3'!J109)=0,0,100*('Table B3'!I110+'Table B3'!I113+'Table B3'!J110+'Table B3'!J113)/('Table B3'!I109+'Table B3'!J109))</f>
        <v>65.16198342220163</v>
      </c>
      <c r="X20" s="202">
        <f>'Table B3'!L109</f>
        <v>192.401</v>
      </c>
      <c r="Y20" s="202">
        <f>IF('Table B3'!L109=0,0,100*('Table B3'!L110+'Table B3'!L113)/'Table B3'!L109)</f>
        <v>68.49080825983232</v>
      </c>
      <c r="Z20" s="202">
        <f>'Table B3'!M109</f>
        <v>681.563</v>
      </c>
      <c r="AA20" s="204">
        <f>'Table B3'!N109</f>
        <v>11.47</v>
      </c>
      <c r="AB20" s="202">
        <f>IF('Table B3'!M109=0,0,100*('Table B3'!M110+'Table B3'!M113)/'Table B3'!M109)</f>
        <v>60.41481125002385</v>
      </c>
      <c r="AC20" s="205">
        <f t="shared" si="3"/>
        <v>873.9639999999999</v>
      </c>
      <c r="AD20" s="202">
        <f>IF(('Table B3'!L109+'Table B3'!M109)=0,0,100*('Table B3'!L110+'Table B3'!L113+'Table B3'!M110+'Table B3'!M113)/('Table B3'!L109+'Table B3'!M109))</f>
        <v>62.192721897011786</v>
      </c>
      <c r="AE20" s="202">
        <f>'Table B3'!O109</f>
        <v>170.132</v>
      </c>
      <c r="AF20" s="202">
        <f>IF('Table B3'!O109=0,0,100*('Table B3'!O110+'Table B3'!O113)/'Table B3'!O109)</f>
        <v>62.72952766087508</v>
      </c>
      <c r="AG20" s="202">
        <f>'Table B3'!P109</f>
        <v>892.802</v>
      </c>
      <c r="AH20" s="204">
        <f>'Table B3'!Q109</f>
        <v>13.34</v>
      </c>
      <c r="AI20" s="202">
        <f>IF('Table B3'!P109=0,0,100*('Table B3'!P110+'Table B3'!P113)/'Table B3'!P109)</f>
        <v>74.36307266336769</v>
      </c>
      <c r="AJ20" s="205">
        <f t="shared" si="4"/>
        <v>1062.934</v>
      </c>
      <c r="AK20" s="202">
        <f>IF(('Table B3'!O109+'Table B3'!P109)=0,0,100*('Table B3'!O110+'Table B3'!O113+'Table B3'!P110+'Table B3'!P113)/('Table B3'!O109+'Table B3'!P109))</f>
        <v>72.50102075952034</v>
      </c>
      <c r="AL20" s="202">
        <f>'Table B3'!R109</f>
        <v>122.93</v>
      </c>
      <c r="AM20" s="202">
        <f>IF('Table B3'!R109=0,0,100*('Table B3'!R110+'Table B3'!R113)/'Table B3'!R109)</f>
        <v>70.8476368665094</v>
      </c>
      <c r="AN20" s="202">
        <f>'Table B3'!S109</f>
        <v>855.55</v>
      </c>
      <c r="AO20" s="204">
        <f>'Table B3'!T109</f>
        <v>12.58</v>
      </c>
      <c r="AP20" s="202">
        <f>IF('Table B3'!S109=0,0,100*('Table B3'!S110+'Table B3'!S113)/'Table B3'!S109)</f>
        <v>60.49699024019637</v>
      </c>
      <c r="AQ20" s="205">
        <f t="shared" si="5"/>
        <v>978.48</v>
      </c>
      <c r="AR20" s="202">
        <f>IF(('Table B3'!R109+'Table B3'!S109)=0,0,100*('Table B3'!R110+'Table B3'!R113+'Table B3'!S110+'Table B3'!S113)/('Table B3'!R109+'Table B3'!S109))</f>
        <v>61.797379609189754</v>
      </c>
      <c r="AS20" s="202">
        <f>'Table B3'!U109</f>
        <v>147.188</v>
      </c>
      <c r="AT20" s="202">
        <f>IF('Table B3'!U109=0,0,100*('Table B3'!U110+'Table B3'!U113)/'Table B3'!U109)</f>
        <v>69.6232029785037</v>
      </c>
      <c r="AU20" s="202">
        <f>'Table B3'!V109</f>
        <v>745.736</v>
      </c>
      <c r="AV20" s="204">
        <f>'Table B3'!W109</f>
        <v>12.34</v>
      </c>
      <c r="AW20" s="202">
        <f>IF('Table B3'!V109=0,0,100*('Table B3'!V110+'Table B3'!V113)/'Table B3'!V109)</f>
        <v>61.91789051353294</v>
      </c>
      <c r="AX20" s="205">
        <f t="shared" si="6"/>
        <v>892.924</v>
      </c>
      <c r="AY20" s="202">
        <f>IF(('Table B3'!U109+'Table B3'!V109)=0,0,100*('Table B3'!U110+'Table B3'!U113+'Table B3'!V110+'Table B3'!V113)/('Table B3'!U109+'Table B3'!V109))</f>
        <v>63.18802048102638</v>
      </c>
      <c r="AZ20" s="202">
        <f>'Table B3'!X109</f>
        <v>155.407</v>
      </c>
      <c r="BA20" s="202">
        <f>IF('Table B3'!X109=0,0,100*('Table B3'!X110+'Table B3'!X113)/'Table B3'!X109)</f>
        <v>68.99753550354875</v>
      </c>
      <c r="BB20" s="202">
        <f>'Table B3'!Y109</f>
        <v>504.307</v>
      </c>
      <c r="BC20" s="204">
        <f>'Table B3'!Z109</f>
        <v>12.76</v>
      </c>
      <c r="BD20" s="202">
        <f>IF('Table B3'!Y109=0,0,100*('Table B3'!Y110+'Table B3'!Y113)/'Table B3'!Y109)</f>
        <v>56.65100821523397</v>
      </c>
      <c r="BE20" s="205">
        <f t="shared" si="7"/>
        <v>659.714</v>
      </c>
      <c r="BF20" s="202">
        <f>IF(('Table B3'!X109+'Table B3'!Y109)=0,0,100*('Table B3'!X110+'Table B3'!X113+'Table B3'!Y110+'Table B3'!Y113)/('Table B3'!X109+'Table B3'!Y109))</f>
        <v>59.55944545666759</v>
      </c>
      <c r="BG20" s="202">
        <f>'Table B3'!AA109</f>
        <v>585.414</v>
      </c>
      <c r="BH20" s="202">
        <f>IF('Table B3'!AA109=0,0,100*('Table B3'!AA110+'Table B3'!AA113)/'Table B3'!AA109)</f>
        <v>65.29345044703406</v>
      </c>
      <c r="BI20" s="202">
        <f>'Table B3'!AB109</f>
        <v>602.626</v>
      </c>
      <c r="BJ20" s="204">
        <f>'Table B3'!AC109</f>
        <v>15.4</v>
      </c>
      <c r="BK20" s="202">
        <f>IF('Table B3'!AB109=0,0,100*('Table B3'!AB110+'Table B3'!AB113)/'Table B3'!AB109)</f>
        <v>67.67198892845644</v>
      </c>
      <c r="BL20" s="205">
        <f t="shared" si="8"/>
        <v>1188.04</v>
      </c>
      <c r="BM20" s="202">
        <f>IF(('Table B3'!AA109+'Table B3'!AB109)=0,0,100*('Table B3'!AA110+'Table B3'!AA113+'Table B3'!AB110+'Table B3'!AB113)/('Table B3'!AA109+'Table B3'!AB109))</f>
        <v>66.49994949664993</v>
      </c>
      <c r="BN20" s="202">
        <f>'Table B3'!AD109</f>
        <v>191.411</v>
      </c>
      <c r="BO20" s="202">
        <f>IF('Table B3'!AD109=0,0,100*('Table B3'!AD110+'Table B3'!AD113)/'Table B3'!AD109)</f>
        <v>57.57088150628752</v>
      </c>
      <c r="BP20" s="202">
        <f>'Table B3'!AE109</f>
        <v>410.635</v>
      </c>
      <c r="BQ20" s="204">
        <f>'Table B3'!AF109</f>
        <v>11.29</v>
      </c>
      <c r="BR20" s="202">
        <f>IF('Table B3'!AE109=0,0,100*('Table B3'!AE110+'Table B3'!AE113)/'Table B3'!AE109)</f>
        <v>60.71255494538946</v>
      </c>
      <c r="BS20" s="205">
        <f t="shared" si="9"/>
        <v>602.046</v>
      </c>
      <c r="BT20" s="202">
        <f>IF(('Table B3'!AD109+'Table B3'!AE109)=0,0,100*('Table B3'!AD110+'Table B3'!AD113+'Table B3'!AE110+'Table B3'!AE113)/('Table B3'!AD109+'Table B3'!AE109))</f>
        <v>59.71370958365307</v>
      </c>
    </row>
    <row r="21" spans="2:72" ht="12.75">
      <c r="B21" s="215" t="s">
        <v>68</v>
      </c>
      <c r="C21" s="202">
        <f>'Table B3'!C119</f>
        <v>1593.889</v>
      </c>
      <c r="D21" s="203">
        <f>IF('Table B3'!C119=0,0,100*('Table B3'!C120+'Table B3'!C123)/'Table B3'!C119)</f>
        <v>88.46676274194753</v>
      </c>
      <c r="E21" s="202">
        <f>'Table B3'!D119</f>
        <v>2080.551</v>
      </c>
      <c r="F21" s="204">
        <f>'Table B3'!E119</f>
        <v>10.96</v>
      </c>
      <c r="G21" s="202">
        <f>IF('Table B3'!D119=0,0,100*('Table B3'!D120+'Table B3'!D123)/'Table B3'!D119)</f>
        <v>84.14299865756715</v>
      </c>
      <c r="H21" s="205">
        <f t="shared" si="0"/>
        <v>3674.4399999999996</v>
      </c>
      <c r="I21" s="202">
        <f>IF(('Table B3'!C119+'Table B3'!D119)=0,0,100*('Table B3'!C120+'Table B3'!C123+'Table B3'!D120+'Table B3'!D123)/('Table B3'!C119+'Table B3'!D119))</f>
        <v>86.01854976540643</v>
      </c>
      <c r="J21" s="202">
        <f>'Table B3'!F119</f>
        <v>1457.416</v>
      </c>
      <c r="K21" s="202">
        <f>IF('Table B3'!F119=0,0,100*('Table B3'!F120+'Table B3'!F123)/'Table B3'!F119)</f>
        <v>88.54204976478921</v>
      </c>
      <c r="L21" s="202">
        <f>'Table B3'!G119</f>
        <v>2429.427</v>
      </c>
      <c r="M21" s="204">
        <f>'Table B3'!H119</f>
        <v>8.88</v>
      </c>
      <c r="N21" s="202">
        <f>IF('Table B3'!G119=0,0,100*('Table B3'!G120+'Table B3'!G123)/'Table B3'!G119)</f>
        <v>80.38545714689101</v>
      </c>
      <c r="O21" s="205">
        <f t="shared" si="1"/>
        <v>3886.843</v>
      </c>
      <c r="P21" s="202">
        <f>IF(('Table B3'!F119+'Table B3'!G119)=0,0,100*('Table B3'!F120+'Table B3'!F123+'Table B3'!G120+'Table B3'!G123)/('Table B3'!F119+'Table B3'!G119))</f>
        <v>83.4438643392594</v>
      </c>
      <c r="Q21" s="202">
        <f>'Table B3'!I119</f>
        <v>1373.316</v>
      </c>
      <c r="R21" s="202">
        <f>IF('Table B3'!I119=0,0,100*('Table B3'!I120+'Table B3'!I123)/'Table B3'!I119)</f>
        <v>91.27127332675073</v>
      </c>
      <c r="S21" s="202">
        <f>'Table B3'!J119</f>
        <v>3223.325</v>
      </c>
      <c r="T21" s="204">
        <f>'Table B3'!K119</f>
        <v>8.76</v>
      </c>
      <c r="U21" s="202">
        <f>IF('Table B3'!J119=0,0,100*('Table B3'!J120+'Table B3'!J123)/'Table B3'!J119)</f>
        <v>88.4694221029527</v>
      </c>
      <c r="V21" s="205">
        <f t="shared" si="2"/>
        <v>4596.641</v>
      </c>
      <c r="W21" s="202">
        <f>IF(('Table B3'!I119+'Table B3'!J119)=0,0,100*('Table B3'!I120+'Table B3'!I123+'Table B3'!J120+'Table B3'!J123)/('Table B3'!I119+'Table B3'!J119))</f>
        <v>89.3065175200761</v>
      </c>
      <c r="X21" s="202">
        <f>'Table B3'!L119</f>
        <v>1306.705</v>
      </c>
      <c r="Y21" s="202">
        <f>IF('Table B3'!L119=0,0,100*('Table B3'!L120+'Table B3'!L123)/'Table B3'!L119)</f>
        <v>91.33959080282084</v>
      </c>
      <c r="Z21" s="202">
        <f>'Table B3'!M119</f>
        <v>3871.817</v>
      </c>
      <c r="AA21" s="204">
        <f>'Table B3'!N119</f>
        <v>8.11</v>
      </c>
      <c r="AB21" s="202">
        <f>IF('Table B3'!M119=0,0,100*('Table B3'!M120+'Table B3'!M123)/'Table B3'!M119)</f>
        <v>91.62034259367114</v>
      </c>
      <c r="AC21" s="205">
        <f t="shared" si="3"/>
        <v>5178.522</v>
      </c>
      <c r="AD21" s="202">
        <f>IF(('Table B3'!L119+'Table B3'!M119)=0,0,100*('Table B3'!L120+'Table B3'!L123+'Table B3'!M120+'Table B3'!M123)/('Table B3'!L119+'Table B3'!M119))</f>
        <v>91.54950003108995</v>
      </c>
      <c r="AE21" s="202">
        <f>'Table B3'!O119</f>
        <v>1093.656</v>
      </c>
      <c r="AF21" s="202">
        <f>IF('Table B3'!O119=0,0,100*('Table B3'!O120+'Table B3'!O123)/'Table B3'!O119)</f>
        <v>91.55831449742881</v>
      </c>
      <c r="AG21" s="202">
        <f>'Table B3'!P119</f>
        <v>3031.761</v>
      </c>
      <c r="AH21" s="204">
        <f>'Table B3'!Q119</f>
        <v>8.8</v>
      </c>
      <c r="AI21" s="202">
        <f>IF('Table B3'!P119=0,0,100*('Table B3'!P120+'Table B3'!P123)/'Table B3'!P119)</f>
        <v>85.20322017467737</v>
      </c>
      <c r="AJ21" s="205">
        <f t="shared" si="4"/>
        <v>4125.4169999999995</v>
      </c>
      <c r="AK21" s="202">
        <f>IF(('Table B3'!O119+'Table B3'!P119)=0,0,100*('Table B3'!O120+'Table B3'!O123+'Table B3'!P120+'Table B3'!P123)/('Table B3'!O119+'Table B3'!P119))</f>
        <v>86.88796793148428</v>
      </c>
      <c r="AL21" s="202">
        <f>'Table B3'!R119</f>
        <v>918.665</v>
      </c>
      <c r="AM21" s="202">
        <f>IF('Table B3'!R119=0,0,100*('Table B3'!R120+'Table B3'!R123)/'Table B3'!R119)</f>
        <v>88.67682996522127</v>
      </c>
      <c r="AN21" s="202">
        <f>'Table B3'!S119</f>
        <v>2443.957</v>
      </c>
      <c r="AO21" s="204">
        <f>'Table B3'!T119</f>
        <v>9.08</v>
      </c>
      <c r="AP21" s="202">
        <f>IF('Table B3'!S119=0,0,100*('Table B3'!S120+'Table B3'!S123)/'Table B3'!S119)</f>
        <v>88.50327563046324</v>
      </c>
      <c r="AQ21" s="205">
        <f t="shared" si="5"/>
        <v>3362.622</v>
      </c>
      <c r="AR21" s="202">
        <f>IF(('Table B3'!R119+'Table B3'!S119)=0,0,100*('Table B3'!R120+'Table B3'!R123+'Table B3'!S120+'Table B3'!S123)/('Table B3'!R119+'Table B3'!S119))</f>
        <v>88.55069050282786</v>
      </c>
      <c r="AS21" s="202">
        <f>'Table B3'!U119</f>
        <v>924.593</v>
      </c>
      <c r="AT21" s="202">
        <f>IF('Table B3'!U119=0,0,100*('Table B3'!U120+'Table B3'!U123)/'Table B3'!U119)</f>
        <v>85.10739319895349</v>
      </c>
      <c r="AU21" s="202">
        <f>'Table B3'!V119</f>
        <v>2157.597</v>
      </c>
      <c r="AV21" s="204">
        <f>'Table B3'!W119</f>
        <v>8.6</v>
      </c>
      <c r="AW21" s="202">
        <f>IF('Table B3'!V119=0,0,100*('Table B3'!V120+'Table B3'!V123)/'Table B3'!V119)</f>
        <v>83.38118749701634</v>
      </c>
      <c r="AX21" s="205">
        <f t="shared" si="6"/>
        <v>3082.19</v>
      </c>
      <c r="AY21" s="202">
        <f>IF(('Table B3'!U119+'Table B3'!V119)=0,0,100*('Table B3'!U120+'Table B3'!U123+'Table B3'!V120+'Table B3'!V123)/('Table B3'!U119+'Table B3'!V119))</f>
        <v>83.89901336387439</v>
      </c>
      <c r="AZ21" s="202">
        <f>'Table B3'!X119</f>
        <v>1126.239</v>
      </c>
      <c r="BA21" s="202">
        <f>IF('Table B3'!X119=0,0,100*('Table B3'!X120+'Table B3'!X123)/'Table B3'!X119)</f>
        <v>84.66861829505105</v>
      </c>
      <c r="BB21" s="202">
        <f>'Table B3'!Y119</f>
        <v>1726.487</v>
      </c>
      <c r="BC21" s="204">
        <f>'Table B3'!Z119</f>
        <v>8.75</v>
      </c>
      <c r="BD21" s="202">
        <f>IF('Table B3'!Y119=0,0,100*('Table B3'!Y120+'Table B3'!Y123)/'Table B3'!Y119)</f>
        <v>86.18622671355186</v>
      </c>
      <c r="BE21" s="205">
        <f t="shared" si="7"/>
        <v>2852.726</v>
      </c>
      <c r="BF21" s="202">
        <f>IF(('Table B3'!X119+'Table B3'!Y119)=0,0,100*('Table B3'!X120+'Table B3'!X123+'Table B3'!Y120+'Table B3'!Y123)/('Table B3'!X119+'Table B3'!Y119))</f>
        <v>85.58708407326887</v>
      </c>
      <c r="BG21" s="202">
        <f>'Table B3'!AA119</f>
        <v>786.862</v>
      </c>
      <c r="BH21" s="202">
        <f>IF('Table B3'!AA119=0,0,100*('Table B3'!AA120+'Table B3'!AA123)/'Table B3'!AA119)</f>
        <v>81.2734634535662</v>
      </c>
      <c r="BI21" s="202">
        <f>'Table B3'!AB119</f>
        <v>2336.555</v>
      </c>
      <c r="BJ21" s="204">
        <f>'Table B3'!AC119</f>
        <v>7.04</v>
      </c>
      <c r="BK21" s="202">
        <f>IF('Table B3'!AB119=0,0,100*('Table B3'!AB120+'Table B3'!AB123)/'Table B3'!AB119)</f>
        <v>89.36982009839274</v>
      </c>
      <c r="BL21" s="205">
        <f t="shared" si="8"/>
        <v>3123.417</v>
      </c>
      <c r="BM21" s="202">
        <f>IF(('Table B3'!AA119+'Table B3'!AB119)=0,0,100*('Table B3'!AA120+'Table B3'!AA123+'Table B3'!AB120+'Table B3'!AB123)/('Table B3'!AA119+'Table B3'!AB119))</f>
        <v>87.33015796481867</v>
      </c>
      <c r="BN21" s="202">
        <f>'Table B3'!AD119</f>
        <v>664.332</v>
      </c>
      <c r="BO21" s="202">
        <f>IF('Table B3'!AD119=0,0,100*('Table B3'!AD120+'Table B3'!AD123)/'Table B3'!AD119)</f>
        <v>83.14652914506601</v>
      </c>
      <c r="BP21" s="202">
        <f>'Table B3'!AE119</f>
        <v>2321.278</v>
      </c>
      <c r="BQ21" s="204">
        <f>'Table B3'!AF119</f>
        <v>7</v>
      </c>
      <c r="BR21" s="202">
        <f>IF('Table B3'!AE119=0,0,100*('Table B3'!AE120+'Table B3'!AE123)/'Table B3'!AE119)</f>
        <v>87.91501922647784</v>
      </c>
      <c r="BS21" s="205">
        <f t="shared" si="9"/>
        <v>2985.6099999999997</v>
      </c>
      <c r="BT21" s="202">
        <f>IF(('Table B3'!AD119+'Table B3'!AE119)=0,0,100*('Table B3'!AD120+'Table B3'!AD123+'Table B3'!AE120+'Table B3'!AE123)/('Table B3'!AD119+'Table B3'!AE119))</f>
        <v>86.85397623936149</v>
      </c>
    </row>
    <row r="22" spans="2:72" ht="12.75">
      <c r="B22" s="215" t="s">
        <v>69</v>
      </c>
      <c r="C22" s="202">
        <f>'Table B3'!C129</f>
        <v>1342.377</v>
      </c>
      <c r="D22" s="203">
        <f>IF('Table B3'!C129=0,0,100*('Table B3'!C130+'Table B3'!C133)/'Table B3'!C129)</f>
        <v>86.84683959871185</v>
      </c>
      <c r="E22" s="202">
        <f>'Table B3'!D129</f>
        <v>1167.021</v>
      </c>
      <c r="F22" s="204">
        <f>'Table B3'!E129</f>
        <v>9.65</v>
      </c>
      <c r="G22" s="202">
        <f>IF('Table B3'!D129=0,0,100*('Table B3'!D130+'Table B3'!D133)/'Table B3'!D129)</f>
        <v>78.27554088572529</v>
      </c>
      <c r="H22" s="205">
        <f t="shared" si="0"/>
        <v>2509.398</v>
      </c>
      <c r="I22" s="202">
        <f>IF(('Table B3'!C129+'Table B3'!D129)=0,0,100*('Table B3'!C130+'Table B3'!C133+'Table B3'!D130+'Table B3'!D133)/('Table B3'!C129+'Table B3'!D129))</f>
        <v>82.86067016870182</v>
      </c>
      <c r="J22" s="202">
        <f>'Table B3'!F129</f>
        <v>1274.977</v>
      </c>
      <c r="K22" s="202">
        <f>IF('Table B3'!F129=0,0,100*('Table B3'!F130+'Table B3'!F133)/'Table B3'!F129)</f>
        <v>88.29037700287925</v>
      </c>
      <c r="L22" s="202">
        <f>'Table B3'!G129</f>
        <v>1539.66</v>
      </c>
      <c r="M22" s="204">
        <f>'Table B3'!H129</f>
        <v>11.71</v>
      </c>
      <c r="N22" s="202">
        <f>IF('Table B3'!G129=0,0,100*('Table B3'!G130+'Table B3'!G133)/'Table B3'!G129)</f>
        <v>81.74622968707376</v>
      </c>
      <c r="O22" s="205">
        <f t="shared" si="1"/>
        <v>2814.637</v>
      </c>
      <c r="P22" s="202">
        <f>IF(('Table B3'!F129+'Table B3'!G129)=0,0,100*('Table B3'!F130+'Table B3'!F133+'Table B3'!G130+'Table B3'!G133)/('Table B3'!F129+'Table B3'!G129))</f>
        <v>84.7106038895957</v>
      </c>
      <c r="Q22" s="202">
        <f>'Table B3'!I129</f>
        <v>1230.499</v>
      </c>
      <c r="R22" s="202">
        <f>IF('Table B3'!I129=0,0,100*('Table B3'!I130+'Table B3'!I133)/'Table B3'!I129)</f>
        <v>87.85305798704427</v>
      </c>
      <c r="S22" s="202">
        <f>'Table B3'!J129</f>
        <v>1993.762</v>
      </c>
      <c r="T22" s="204">
        <f>'Table B3'!K129</f>
        <v>10.39</v>
      </c>
      <c r="U22" s="202">
        <f>IF('Table B3'!J129=0,0,100*('Table B3'!J130+'Table B3'!J133)/'Table B3'!J129)</f>
        <v>90.3727225215447</v>
      </c>
      <c r="V22" s="205">
        <f t="shared" si="2"/>
        <v>3224.261</v>
      </c>
      <c r="W22" s="202">
        <f>IF(('Table B3'!I129+'Table B3'!J129)=0,0,100*('Table B3'!I130+'Table B3'!I133+'Table B3'!J130+'Table B3'!J133)/('Table B3'!I129+'Table B3'!J129))</f>
        <v>89.41112397538537</v>
      </c>
      <c r="X22" s="202">
        <f>'Table B3'!L129</f>
        <v>1424.212</v>
      </c>
      <c r="Y22" s="202">
        <f>IF('Table B3'!L129=0,0,100*('Table B3'!L130+'Table B3'!L133)/'Table B3'!L129)</f>
        <v>87.27914102675726</v>
      </c>
      <c r="Z22" s="202">
        <f>'Table B3'!M129</f>
        <v>2041.859</v>
      </c>
      <c r="AA22" s="204">
        <f>'Table B3'!N129</f>
        <v>9.9</v>
      </c>
      <c r="AB22" s="202">
        <f>IF('Table B3'!M129=0,0,100*('Table B3'!M130+'Table B3'!M133)/'Table B3'!M129)</f>
        <v>88.84629154118869</v>
      </c>
      <c r="AC22" s="205">
        <f t="shared" si="3"/>
        <v>3466.071</v>
      </c>
      <c r="AD22" s="202">
        <f>IF(('Table B3'!L129+'Table B3'!M129)=0,0,100*('Table B3'!L130+'Table B3'!L133+'Table B3'!M130+'Table B3'!M133)/('Table B3'!L129+'Table B3'!M129))</f>
        <v>88.2023478457308</v>
      </c>
      <c r="AE22" s="202">
        <f>'Table B3'!O129</f>
        <v>1174.788</v>
      </c>
      <c r="AF22" s="202">
        <f>IF('Table B3'!O129=0,0,100*('Table B3'!O130+'Table B3'!O133)/'Table B3'!O129)</f>
        <v>90.71202634007156</v>
      </c>
      <c r="AG22" s="202">
        <f>'Table B3'!P129</f>
        <v>1960.243</v>
      </c>
      <c r="AH22" s="204">
        <f>'Table B3'!Q129</f>
        <v>9.47</v>
      </c>
      <c r="AI22" s="202">
        <f>IF('Table B3'!P129=0,0,100*('Table B3'!P130+'Table B3'!P133)/'Table B3'!P129)</f>
        <v>85.49037032653607</v>
      </c>
      <c r="AJ22" s="205">
        <f t="shared" si="4"/>
        <v>3135.031</v>
      </c>
      <c r="AK22" s="202">
        <f>IF(('Table B3'!O129+'Table B3'!P129)=0,0,100*('Table B3'!O130+'Table B3'!O133+'Table B3'!P130+'Table B3'!P133)/('Table B3'!O129+'Table B3'!P129))</f>
        <v>87.44707787578496</v>
      </c>
      <c r="AL22" s="202">
        <f>'Table B3'!R129</f>
        <v>1156.7</v>
      </c>
      <c r="AM22" s="202">
        <f>IF('Table B3'!R129=0,0,100*('Table B3'!R130+'Table B3'!R133)/'Table B3'!R129)</f>
        <v>89.23169361113513</v>
      </c>
      <c r="AN22" s="202">
        <f>'Table B3'!S129</f>
        <v>1662.581</v>
      </c>
      <c r="AO22" s="204">
        <f>'Table B3'!T129</f>
        <v>10.03</v>
      </c>
      <c r="AP22" s="202">
        <f>IF('Table B3'!S129=0,0,100*('Table B3'!S130+'Table B3'!S133)/'Table B3'!S129)</f>
        <v>86.59860782722767</v>
      </c>
      <c r="AQ22" s="205">
        <f t="shared" si="5"/>
        <v>2819.281</v>
      </c>
      <c r="AR22" s="202">
        <f>IF(('Table B3'!R129+'Table B3'!S129)=0,0,100*('Table B3'!R130+'Table B3'!R133+'Table B3'!S130+'Table B3'!S133)/('Table B3'!R129+'Table B3'!S129))</f>
        <v>87.67891529790752</v>
      </c>
      <c r="AS22" s="202">
        <f>'Table B3'!U129</f>
        <v>929.92</v>
      </c>
      <c r="AT22" s="202">
        <f>IF('Table B3'!U129=0,0,100*('Table B3'!U130+'Table B3'!U133)/'Table B3'!U129)</f>
        <v>88.5827813145217</v>
      </c>
      <c r="AU22" s="202">
        <f>'Table B3'!V129</f>
        <v>1177.777</v>
      </c>
      <c r="AV22" s="204">
        <f>'Table B3'!W129</f>
        <v>10.6</v>
      </c>
      <c r="AW22" s="202">
        <f>IF('Table B3'!V129=0,0,100*('Table B3'!V130+'Table B3'!V133)/'Table B3'!V129)</f>
        <v>81.14643094575628</v>
      </c>
      <c r="AX22" s="205">
        <f t="shared" si="6"/>
        <v>2107.697</v>
      </c>
      <c r="AY22" s="202">
        <f>IF(('Table B3'!U129+'Table B3'!V129)=0,0,100*('Table B3'!U130+'Table B3'!U133+'Table B3'!V130+'Table B3'!V133)/('Table B3'!U129+'Table B3'!V129))</f>
        <v>84.42736313616236</v>
      </c>
      <c r="AZ22" s="202">
        <f>'Table B3'!X129</f>
        <v>1039.594</v>
      </c>
      <c r="BA22" s="202">
        <f>IF('Table B3'!X129=0,0,100*('Table B3'!X130+'Table B3'!X133)/'Table B3'!X129)</f>
        <v>86.92162517290403</v>
      </c>
      <c r="BB22" s="202">
        <f>'Table B3'!Y129</f>
        <v>1196.849</v>
      </c>
      <c r="BC22" s="204">
        <f>'Table B3'!Z129</f>
        <v>10.04</v>
      </c>
      <c r="BD22" s="202">
        <f>IF('Table B3'!Y129=0,0,100*('Table B3'!Y130+'Table B3'!Y133)/'Table B3'!Y129)</f>
        <v>75.40817596873124</v>
      </c>
      <c r="BE22" s="205">
        <f t="shared" si="7"/>
        <v>2236.443</v>
      </c>
      <c r="BF22" s="202">
        <f>IF(('Table B3'!X129+'Table B3'!Y129)=0,0,100*('Table B3'!X130+'Table B3'!X133+'Table B3'!Y130+'Table B3'!Y133)/('Table B3'!X129+'Table B3'!Y129))</f>
        <v>80.76011774053708</v>
      </c>
      <c r="BG22" s="202">
        <f>'Table B3'!AA129</f>
        <v>729.987</v>
      </c>
      <c r="BH22" s="202">
        <f>IF('Table B3'!AA129=0,0,100*('Table B3'!AA130+'Table B3'!AA133)/'Table B3'!AA129)</f>
        <v>84.9775406959302</v>
      </c>
      <c r="BI22" s="202">
        <f>'Table B3'!AB129</f>
        <v>748.865</v>
      </c>
      <c r="BJ22" s="204">
        <f>'Table B3'!AC129</f>
        <v>7.99</v>
      </c>
      <c r="BK22" s="202">
        <f>IF('Table B3'!AB129=0,0,100*('Table B3'!AB130+'Table B3'!AB133)/'Table B3'!AB129)</f>
        <v>82.20159841894065</v>
      </c>
      <c r="BL22" s="205">
        <f t="shared" si="8"/>
        <v>1478.8519999999999</v>
      </c>
      <c r="BM22" s="202">
        <f>IF(('Table B3'!AA129+'Table B3'!AB129)=0,0,100*('Table B3'!AA130+'Table B3'!AA133+'Table B3'!AB130+'Table B3'!AB133)/('Table B3'!AA129+'Table B3'!AB129))</f>
        <v>83.57185167954603</v>
      </c>
      <c r="BN22" s="202">
        <f>'Table B3'!AD129</f>
        <v>721.907</v>
      </c>
      <c r="BO22" s="202">
        <f>IF('Table B3'!AD129=0,0,100*('Table B3'!AD130+'Table B3'!AD133)/'Table B3'!AD129)</f>
        <v>86.79566758599098</v>
      </c>
      <c r="BP22" s="202">
        <f>'Table B3'!AE129</f>
        <v>1040.405</v>
      </c>
      <c r="BQ22" s="204">
        <f>'Table B3'!AF129</f>
        <v>8.57</v>
      </c>
      <c r="BR22" s="202">
        <f>IF('Table B3'!AE129=0,0,100*('Table B3'!AE130+'Table B3'!AE133)/'Table B3'!AE129)</f>
        <v>89.14538088532831</v>
      </c>
      <c r="BS22" s="205">
        <f t="shared" si="9"/>
        <v>1762.312</v>
      </c>
      <c r="BT22" s="202">
        <f>IF(('Table B3'!AD129+'Table B3'!AE129)=0,0,100*('Table B3'!AD130+'Table B3'!AD133+'Table B3'!AE130+'Table B3'!AE133)/('Table B3'!AD129+'Table B3'!AE129))</f>
        <v>88.18285297949512</v>
      </c>
    </row>
    <row r="23" spans="2:72" ht="12.75">
      <c r="B23" s="216" t="s">
        <v>13</v>
      </c>
      <c r="C23" s="206">
        <f>'Table B1'!C29</f>
        <v>1082.066</v>
      </c>
      <c r="D23" s="207">
        <f>IF('Table B1'!C29=0,0,100*('Table B1'!C30+'Table B1'!C33)/'Table B1'!C29)</f>
        <v>74.61689028210847</v>
      </c>
      <c r="E23" s="206">
        <f>'Table B1'!D29</f>
        <v>900.788</v>
      </c>
      <c r="F23" s="208">
        <f>'Table B1'!E29</f>
        <v>15.909999999999998</v>
      </c>
      <c r="G23" s="206">
        <f>IF('Table B1'!D29=0,0,100*('Table B1'!D30+'Table B1'!D33)/'Table B1'!D29)</f>
        <v>54.1726799202476</v>
      </c>
      <c r="H23" s="206">
        <f t="shared" si="0"/>
        <v>1982.854</v>
      </c>
      <c r="I23" s="206">
        <f>IF(('Table B1'!C29+'Table B1'!D29)=0,0,100*('Table B1'!C30+'Table B1'!C33+'Table B1'!D30+'Table B1'!D33)/('Table B1'!C29+'Table B1'!D29))</f>
        <v>65.3293182453171</v>
      </c>
      <c r="J23" s="206">
        <f>'Table B1'!F29</f>
        <v>991.46</v>
      </c>
      <c r="K23" s="206">
        <f>IF('Table B1'!F29=0,0,100*('Table B1'!F30+'Table B1'!F33)/'Table B1'!F29)</f>
        <v>74.76983438565348</v>
      </c>
      <c r="L23" s="206">
        <f>'Table B1'!G29</f>
        <v>948.901</v>
      </c>
      <c r="M23" s="208">
        <f>'Table B1'!H29</f>
        <v>13.23</v>
      </c>
      <c r="N23" s="206">
        <f>IF('Table B1'!G29=0,0,100*('Table B1'!G30+'Table B1'!G33)/'Table B1'!G29)</f>
        <v>61.9937169420203</v>
      </c>
      <c r="O23" s="206">
        <f t="shared" si="1"/>
        <v>1940.3609999999999</v>
      </c>
      <c r="P23" s="206">
        <f>IF(('Table B1'!F29+'Table B1'!G29)=0,0,100*('Table B1'!F30+'Table B1'!F33+'Table B1'!G30+'Table B1'!G33)/('Table B1'!F29+'Table B1'!G29))</f>
        <v>68.52188845271576</v>
      </c>
      <c r="Q23" s="206">
        <f>'Table B1'!I29</f>
        <v>894.977</v>
      </c>
      <c r="R23" s="206">
        <f>IF('Table B1'!I29=0,0,100*('Table B1'!I30+'Table B1'!I33)/'Table B1'!I29)</f>
        <v>74.31922831536453</v>
      </c>
      <c r="S23" s="206">
        <f>'Table B1'!J29</f>
        <v>1087.416</v>
      </c>
      <c r="T23" s="208">
        <f>'Table B1'!K29</f>
        <v>14.469999999999999</v>
      </c>
      <c r="U23" s="206">
        <f>IF('Table B1'!J29=0,0,100*('Table B1'!J30+'Table B1'!J33)/'Table B1'!J29)</f>
        <v>63.09820712588376</v>
      </c>
      <c r="V23" s="206">
        <f t="shared" si="2"/>
        <v>1982.393</v>
      </c>
      <c r="W23" s="206">
        <f>IF(('Table B1'!I29+'Table B1'!J29)=0,0,100*('Table B1'!I30+'Table B1'!I33+'Table B1'!J30+'Table B1'!J33)/('Table B1'!I29+'Table B1'!J29))</f>
        <v>68.16408250029131</v>
      </c>
      <c r="X23" s="206">
        <f>'Table B1'!L29</f>
        <v>778.186</v>
      </c>
      <c r="Y23" s="206">
        <f>IF('Table B1'!L29=0,0,100*('Table B1'!L30+'Table B1'!L33)/'Table B1'!L29)</f>
        <v>75.90897291907078</v>
      </c>
      <c r="Z23" s="206">
        <f>'Table B1'!M29</f>
        <v>775.037</v>
      </c>
      <c r="AA23" s="208">
        <f>'Table B1'!N29</f>
        <v>14.62</v>
      </c>
      <c r="AB23" s="206">
        <f>IF('Table B1'!M29=0,0,100*('Table B1'!M30+'Table B1'!M33)/'Table B1'!M29)</f>
        <v>64.6944597483733</v>
      </c>
      <c r="AC23" s="206">
        <f t="shared" si="3"/>
        <v>1553.223</v>
      </c>
      <c r="AD23" s="206">
        <f>IF(('Table B1'!L29+'Table B1'!M29)=0,0,100*('Table B1'!L30+'Table B1'!L33+'Table B1'!M30+'Table B1'!M33)/('Table B1'!L29+'Table B1'!M29))</f>
        <v>70.313084470163</v>
      </c>
      <c r="AE23" s="206">
        <f>'Table B1'!O29</f>
        <v>934.17</v>
      </c>
      <c r="AF23" s="206">
        <f>IF('Table B1'!O29=0,0,100*('Table B1'!O30+'Table B1'!O33)/'Table B1'!O29)</f>
        <v>78.13374439341875</v>
      </c>
      <c r="AG23" s="206">
        <f>'Table B1'!P29</f>
        <v>735.721</v>
      </c>
      <c r="AH23" s="208">
        <f>'Table B1'!Q29</f>
        <v>14.59</v>
      </c>
      <c r="AI23" s="206">
        <f>IF('Table B1'!P29=0,0,100*('Table B1'!P30+'Table B1'!P33)/'Table B1'!P29)</f>
        <v>72.881703798043</v>
      </c>
      <c r="AJ23" s="206">
        <f t="shared" si="4"/>
        <v>1669.891</v>
      </c>
      <c r="AK23" s="206">
        <f>IF(('Table B1'!O29+'Table B1'!P29)=0,0,100*('Table B1'!O30+'Table B1'!O33+'Table B1'!P30+'Table B1'!P33)/('Table B1'!O29+'Table B1'!P29))</f>
        <v>75.81979901682205</v>
      </c>
      <c r="AL23" s="206">
        <f>'Table B1'!R29</f>
        <v>793.729</v>
      </c>
      <c r="AM23" s="206">
        <f>IF('Table B1'!R29=0,0,100*('Table B1'!R30+'Table B1'!R33)/'Table B1'!R29)</f>
        <v>71.89254770834881</v>
      </c>
      <c r="AN23" s="206">
        <f>'Table B1'!S29</f>
        <v>678.892</v>
      </c>
      <c r="AO23" s="208">
        <f>'Table B1'!T29</f>
        <v>15.039999999999997</v>
      </c>
      <c r="AP23" s="206">
        <f>IF('Table B1'!S29=0,0,100*('Table B1'!S30+'Table B1'!S33)/'Table B1'!S29)</f>
        <v>70.56733618896673</v>
      </c>
      <c r="AQ23" s="206">
        <f t="shared" si="5"/>
        <v>1472.621</v>
      </c>
      <c r="AR23" s="206">
        <f>IF(('Table B1'!R29+'Table B1'!S29)=0,0,100*('Table B1'!R30+'Table B1'!R33+'Table B1'!S30+'Table B1'!S33)/('Table B1'!R29+'Table B1'!S29))</f>
        <v>71.28161285218667</v>
      </c>
      <c r="AS23" s="206">
        <f>'Table B1'!U29</f>
        <v>531.116</v>
      </c>
      <c r="AT23" s="206">
        <f>IF('Table B1'!U29=0,0,100*('Table B1'!U30+'Table B1'!U33)/'Table B1'!U29)</f>
        <v>47.44613229501653</v>
      </c>
      <c r="AU23" s="206">
        <f>'Table B1'!V29</f>
        <v>490.123</v>
      </c>
      <c r="AV23" s="208">
        <f>'Table B1'!W29</f>
        <v>14.59</v>
      </c>
      <c r="AW23" s="206">
        <f>IF('Table B1'!V29=0,0,100*('Table B1'!V30+'Table B1'!V33)/'Table B1'!V29)</f>
        <v>75.52471522454567</v>
      </c>
      <c r="AX23" s="206">
        <f t="shared" si="6"/>
        <v>1021.239</v>
      </c>
      <c r="AY23" s="206">
        <f>IF(('Table B1'!U29+'Table B1'!V29)=0,0,100*('Table B1'!U30+'Table B1'!U33+'Table B1'!V30+'Table B1'!V33)/('Table B1'!U29+'Table B1'!V29))</f>
        <v>60.921880186714375</v>
      </c>
      <c r="AZ23" s="206">
        <f>'Table B1'!X29</f>
        <v>585.14</v>
      </c>
      <c r="BA23" s="206">
        <f>IF('Table B1'!X29=0,0,100*('Table B1'!X30+'Table B1'!X33)/'Table B1'!X29)</f>
        <v>60.15295484841235</v>
      </c>
      <c r="BB23" s="206">
        <f>'Table B1'!Y29</f>
        <v>520.727</v>
      </c>
      <c r="BC23" s="208">
        <f>'Table B1'!Z29</f>
        <v>14.46</v>
      </c>
      <c r="BD23" s="206">
        <f>IF('Table B1'!Y29=0,0,100*('Table B1'!Y30+'Table B1'!Y33)/'Table B1'!Y29)</f>
        <v>70.0927741407686</v>
      </c>
      <c r="BE23" s="206">
        <f t="shared" si="7"/>
        <v>1105.867</v>
      </c>
      <c r="BF23" s="206">
        <f>IF(('Table B1'!X29+'Table B1'!Y29)=0,0,100*('Table B1'!X30+'Table B1'!X33+'Table B1'!Y30+'Table B1'!Y33)/('Table B1'!X29+'Table B1'!Y29))</f>
        <v>64.83338412304555</v>
      </c>
      <c r="BG23" s="206">
        <f>'Table B1'!AA29</f>
        <v>494.555</v>
      </c>
      <c r="BH23" s="206">
        <f>IF('Table B1'!AA29=0,0,100*('Table B1'!AA30+'Table B1'!AA33)/'Table B1'!AA29)</f>
        <v>52.535107318700646</v>
      </c>
      <c r="BI23" s="206">
        <f>'Table B1'!AB29</f>
        <v>733.983</v>
      </c>
      <c r="BJ23" s="208">
        <f>'Table B1'!AC29</f>
        <v>13.100000000000001</v>
      </c>
      <c r="BK23" s="206">
        <f>IF('Table B1'!AB29=0,0,100*('Table B1'!AB30+'Table B1'!AB33)/'Table B1'!AB29)</f>
        <v>70.6286112893623</v>
      </c>
      <c r="BL23" s="206">
        <f t="shared" si="8"/>
        <v>1228.538</v>
      </c>
      <c r="BM23" s="206">
        <f>IF(('Table B1'!AA29+'Table B1'!AB29)=0,0,100*('Table B1'!AA30+'Table B1'!AA33+'Table B1'!AB30+'Table B1'!AB33)/('Table B1'!AA29+'Table B1'!AB29))</f>
        <v>63.344967758425064</v>
      </c>
      <c r="BN23" s="206">
        <f>'Table B1'!AD29</f>
        <v>678.898</v>
      </c>
      <c r="BO23" s="206">
        <f>IF('Table B1'!AD29=0,0,100*('Table B1'!AD30+'Table B1'!AD33)/'Table B1'!AD29)</f>
        <v>61.19696920597792</v>
      </c>
      <c r="BP23" s="206">
        <f>'Table B1'!AE29</f>
        <v>694.459</v>
      </c>
      <c r="BQ23" s="208">
        <f>'Table B1'!AF29</f>
        <v>11.53</v>
      </c>
      <c r="BR23" s="206">
        <f>IF('Table B1'!AE29=0,0,100*('Table B1'!AE30+'Table B1'!AE33)/'Table B1'!AE29)</f>
        <v>74.34304976967682</v>
      </c>
      <c r="BS23" s="206">
        <f t="shared" si="9"/>
        <v>1373.357</v>
      </c>
      <c r="BT23" s="206">
        <f>IF(('Table B1'!AD29+'Table B1'!AE29)=0,0,100*('Table B1'!AD30+'Table B1'!AD33+'Table B1'!AE30+'Table B1'!AE33)/('Table B1'!AD29+'Table B1'!AE29))</f>
        <v>67.84448617511687</v>
      </c>
    </row>
    <row r="24" spans="2:72" ht="12.75">
      <c r="B24" s="273" t="s">
        <v>14</v>
      </c>
      <c r="C24" s="209">
        <f>'Table B1'!C39</f>
        <v>6933.173</v>
      </c>
      <c r="D24" s="210">
        <f>IF('Table B1'!C39=0,0,100*('Table B1'!C40+'Table B1'!C43)/'Table B1'!C39)</f>
        <v>68.15374432456827</v>
      </c>
      <c r="E24" s="209">
        <f>'Table B1'!D39</f>
        <v>9554.172</v>
      </c>
      <c r="F24" s="211">
        <f>'Table B1'!E39</f>
        <v>3.852296714293763</v>
      </c>
      <c r="G24" s="209">
        <f>IF('Table B1'!D39=0,0,100*('Table B1'!D40+'Table B1'!D43)/'Table B1'!D39)</f>
        <v>51.48257745412161</v>
      </c>
      <c r="H24" s="209">
        <f t="shared" si="0"/>
        <v>16487.345</v>
      </c>
      <c r="I24" s="209">
        <f>IF(('Table B1'!C39+'Table B1'!D39)=0,0,100*('Table B1'!C40+'Table B1'!C43+'Table B1'!D40+'Table B1'!D43)/('Table B1'!C39+'Table B1'!D39))</f>
        <v>58.49305027583276</v>
      </c>
      <c r="J24" s="209">
        <f>'Table B1'!F39</f>
        <v>5980.208</v>
      </c>
      <c r="K24" s="209">
        <f>IF('Table B1'!F39=0,0,100*('Table B1'!F40+'Table B1'!F43)/'Table B1'!F39)</f>
        <v>70.5951699338886</v>
      </c>
      <c r="L24" s="209">
        <f>'Table B1'!G39</f>
        <v>11171.09</v>
      </c>
      <c r="M24" s="211">
        <f>'Table B1'!H39</f>
        <v>3.6161753373483263</v>
      </c>
      <c r="N24" s="209">
        <f>IF('Table B1'!G39=0,0,100*('Table B1'!G40+'Table B1'!G43)/'Table B1'!G39)</f>
        <v>56.593564280656594</v>
      </c>
      <c r="O24" s="209">
        <f t="shared" si="1"/>
        <v>17151.298</v>
      </c>
      <c r="P24" s="209">
        <f>IF(('Table B1'!F39+'Table B1'!G39)=0,0,100*('Table B1'!F40+'Table B1'!F43+'Table B1'!G40+'Table B1'!G43)/('Table B1'!F39+'Table B1'!G39))</f>
        <v>61.47555712692999</v>
      </c>
      <c r="Q24" s="209">
        <f>'Table B1'!I39</f>
        <v>5621.529</v>
      </c>
      <c r="R24" s="209">
        <f>IF('Table B1'!I39=0,0,100*('Table B1'!I40+'Table B1'!I43)/'Table B1'!I39)</f>
        <v>71.08318751001728</v>
      </c>
      <c r="S24" s="209">
        <f>'Table B1'!J39</f>
        <v>11820.152</v>
      </c>
      <c r="T24" s="211">
        <f>'Table B1'!K39</f>
        <v>3.7418088913000545</v>
      </c>
      <c r="U24" s="209">
        <f>IF('Table B1'!J39=0,0,100*('Table B1'!J40+'Table B1'!J43)/'Table B1'!J39)</f>
        <v>65.46689924122803</v>
      </c>
      <c r="V24" s="209">
        <f t="shared" si="2"/>
        <v>17441.681</v>
      </c>
      <c r="W24" s="209">
        <f>IF(('Table B1'!I39+'Table B1'!J39)=0,0,100*('Table B1'!I40+'Table B1'!I43+'Table B1'!J40+'Table B1'!J43)/('Table B1'!I39+'Table B1'!J39))</f>
        <v>67.27705316935906</v>
      </c>
      <c r="X24" s="209">
        <f>'Table B1'!L39</f>
        <v>5726.322</v>
      </c>
      <c r="Y24" s="209">
        <f>IF('Table B1'!L39=0,0,100*('Table B1'!L40+'Table B1'!L43)/'Table B1'!L39)</f>
        <v>71.64480097346953</v>
      </c>
      <c r="Z24" s="209">
        <f>'Table B1'!M39</f>
        <v>12671.466</v>
      </c>
      <c r="AA24" s="211">
        <f>'Table B1'!N39</f>
        <v>3.6580127022200126</v>
      </c>
      <c r="AB24" s="209">
        <f>IF('Table B1'!M39=0,0,100*('Table B1'!M40+'Table B1'!M43)/'Table B1'!M39)</f>
        <v>66.80953095719153</v>
      </c>
      <c r="AC24" s="209">
        <f t="shared" si="3"/>
        <v>18397.788</v>
      </c>
      <c r="AD24" s="209">
        <f>IF(('Table B1'!L39+'Table B1'!M39)=0,0,100*('Table B1'!L40+'Table B1'!L43+'Table B1'!M40+'Table B1'!M43)/('Table B1'!L39+'Table B1'!M39))</f>
        <v>68.31451150540488</v>
      </c>
      <c r="AE24" s="209">
        <f>'Table B1'!O39</f>
        <v>5215.814</v>
      </c>
      <c r="AF24" s="209">
        <f>IF('Table B1'!O39=0,0,100*('Table B1'!O40+'Table B1'!O43)/'Table B1'!O39)</f>
        <v>72.55373753741983</v>
      </c>
      <c r="AG24" s="209">
        <f>'Table B1'!P39</f>
        <v>12432.787</v>
      </c>
      <c r="AH24" s="211">
        <f>'Table B1'!Q39</f>
        <v>3.5838661436717816</v>
      </c>
      <c r="AI24" s="209">
        <f>IF('Table B1'!P39=0,0,100*('Table B1'!P40+'Table B1'!P43)/'Table B1'!P39)</f>
        <v>63.22472990167047</v>
      </c>
      <c r="AJ24" s="209">
        <f t="shared" si="4"/>
        <v>17648.601000000002</v>
      </c>
      <c r="AK24" s="209">
        <f>IF(('Table B1'!O39+'Table B1'!P39)=0,0,100*('Table B1'!O40+'Table B1'!O43+'Table B1'!P40+'Table B1'!P43)/('Table B1'!O39+'Table B1'!P39))</f>
        <v>65.98179651746898</v>
      </c>
      <c r="AL24" s="209">
        <f>'Table B1'!R39</f>
        <v>4743.578</v>
      </c>
      <c r="AM24" s="209">
        <f>IF('Table B1'!R39=0,0,100*('Table B1'!R40+'Table B1'!R43)/'Table B1'!R39)</f>
        <v>71.70207805163106</v>
      </c>
      <c r="AN24" s="209">
        <f>'Table B1'!S39</f>
        <v>11035.481</v>
      </c>
      <c r="AO24" s="211">
        <f>'Table B1'!T39</f>
        <v>3.7035285584578888</v>
      </c>
      <c r="AP24" s="209">
        <f>IF('Table B1'!S39=0,0,100*('Table B1'!S40+'Table B1'!S43)/'Table B1'!S39)</f>
        <v>59.455623184888815</v>
      </c>
      <c r="AQ24" s="209">
        <f t="shared" si="5"/>
        <v>15779.059000000001</v>
      </c>
      <c r="AR24" s="209">
        <f>IF(('Table B1'!R39+'Table B1'!S39)=0,0,100*('Table B1'!R40+'Table B1'!R43+'Table B1'!S40+'Table B1'!S43)/('Table B1'!R39+'Table B1'!S39))</f>
        <v>63.13721242819359</v>
      </c>
      <c r="AS24" s="209">
        <f>'Table B1'!U39</f>
        <v>4316.056</v>
      </c>
      <c r="AT24" s="209">
        <f>IF('Table B1'!U39=0,0,100*('Table B1'!U40+'Table B1'!U43)/'Table B1'!U39)</f>
        <v>66.86428535681651</v>
      </c>
      <c r="AU24" s="209">
        <f>'Table B1'!V39</f>
        <v>8864.745</v>
      </c>
      <c r="AV24" s="211">
        <f>'Table B1'!W39</f>
        <v>3.725701935005642</v>
      </c>
      <c r="AW24" s="209">
        <f>IF('Table B1'!V39=0,0,100*('Table B1'!V40+'Table B1'!V43)/'Table B1'!V39)</f>
        <v>59.6633744117851</v>
      </c>
      <c r="AX24" s="209">
        <f t="shared" si="6"/>
        <v>13180.801</v>
      </c>
      <c r="AY24" s="209">
        <f>IF(('Table B1'!U39+'Table B1'!V39)=0,0,100*('Table B1'!U40+'Table B1'!U43+'Table B1'!V40+'Table B1'!V43)/('Table B1'!U39+'Table B1'!V39))</f>
        <v>62.021314182650954</v>
      </c>
      <c r="AZ24" s="209">
        <f>'Table B1'!X39</f>
        <v>4878.699</v>
      </c>
      <c r="BA24" s="209">
        <f>IF('Table B1'!X39=0,0,100*('Table B1'!X40+'Table B1'!X43)/'Table B1'!X39)</f>
        <v>69.20469985953224</v>
      </c>
      <c r="BB24" s="209">
        <f>'Table B1'!Y39</f>
        <v>7030.066</v>
      </c>
      <c r="BC24" s="211">
        <f>'Table B1'!Z39</f>
        <v>3.765827836147399</v>
      </c>
      <c r="BD24" s="209">
        <f>IF('Table B1'!Y39=0,0,100*('Table B1'!Y40+'Table B1'!Y43)/'Table B1'!Y39)</f>
        <v>57.435108006098375</v>
      </c>
      <c r="BE24" s="209">
        <f t="shared" si="7"/>
        <v>11908.765</v>
      </c>
      <c r="BF24" s="209">
        <f>IF(('Table B1'!X39+'Table B1'!Y39)=0,0,100*('Table B1'!X40+'Table B1'!X43+'Table B1'!Y40+'Table B1'!Y43)/('Table B1'!X39+'Table B1'!Y39))</f>
        <v>62.256791531279696</v>
      </c>
      <c r="BG24" s="209">
        <f>'Table B1'!AA39</f>
        <v>4208.735</v>
      </c>
      <c r="BH24" s="209">
        <f>IF('Table B1'!AA39=0,0,100*('Table B1'!AA40+'Table B1'!AA43)/'Table B1'!AA39)</f>
        <v>65.96288433460411</v>
      </c>
      <c r="BI24" s="209">
        <f>'Table B1'!AB39</f>
        <v>7844.885</v>
      </c>
      <c r="BJ24" s="211">
        <f>'Table B1'!AC39</f>
        <v>3.479146192162669</v>
      </c>
      <c r="BK24" s="209">
        <f>IF('Table B1'!AB39=0,0,100*('Table B1'!AB40+'Table B1'!AB43)/'Table B1'!AB39)</f>
        <v>64.32396395868135</v>
      </c>
      <c r="BL24" s="209">
        <f t="shared" si="8"/>
        <v>12053.619999999999</v>
      </c>
      <c r="BM24" s="209">
        <f>IF(('Table B1'!AA39+'Table B1'!AB39)=0,0,100*('Table B1'!AA40+'Table B1'!AA43+'Table B1'!AB40+'Table B1'!AB43)/('Table B1'!AA39+'Table B1'!AB39))</f>
        <v>64.89622204781634</v>
      </c>
      <c r="BN24" s="209">
        <f>'Table B1'!AD39</f>
        <v>4268.543</v>
      </c>
      <c r="BO24" s="209">
        <f>IF('Table B1'!AD39=0,0,100*('Table B1'!AD40+'Table B1'!AD43)/'Table B1'!AD39)</f>
        <v>67.57415820808178</v>
      </c>
      <c r="BP24" s="209">
        <f>'Table B1'!AE39</f>
        <v>7924.184</v>
      </c>
      <c r="BQ24" s="211">
        <f>'Table B1'!AF39</f>
        <v>3.1840497090119526</v>
      </c>
      <c r="BR24" s="209">
        <f>IF('Table B1'!AE39=0,0,100*('Table B1'!AE40+'Table B1'!AE43)/'Table B1'!AE39)</f>
        <v>67.24243152354867</v>
      </c>
      <c r="BS24" s="209">
        <f t="shared" si="9"/>
        <v>12192.726999999999</v>
      </c>
      <c r="BT24" s="209">
        <f>IF(('Table B1'!AD39+'Table B1'!AE39)=0,0,100*('Table B1'!AD40+'Table B1'!AD43+'Table B1'!AE40+'Table B1'!AE43)/('Table B1'!AD39+'Table B1'!AE39))</f>
        <v>67.35856547924021</v>
      </c>
    </row>
    <row r="25" ht="12.75">
      <c r="B25" s="200"/>
    </row>
  </sheetData>
  <sheetProtection/>
  <mergeCells count="41">
    <mergeCell ref="AX6:AY6"/>
    <mergeCell ref="AS5:AY5"/>
    <mergeCell ref="BL6:BM6"/>
    <mergeCell ref="AZ5:BF5"/>
    <mergeCell ref="AJ6:AK6"/>
    <mergeCell ref="AN6:AP6"/>
    <mergeCell ref="AS6:AT6"/>
    <mergeCell ref="BI6:BK6"/>
    <mergeCell ref="BB6:BD6"/>
    <mergeCell ref="BE6:BF6"/>
    <mergeCell ref="AU6:AW6"/>
    <mergeCell ref="BN5:BT5"/>
    <mergeCell ref="BN6:BO6"/>
    <mergeCell ref="BP6:BR6"/>
    <mergeCell ref="BS6:BT6"/>
    <mergeCell ref="BG5:BM5"/>
    <mergeCell ref="AQ6:AR6"/>
    <mergeCell ref="AL5:AR5"/>
    <mergeCell ref="AL6:AM6"/>
    <mergeCell ref="AZ6:BA6"/>
    <mergeCell ref="BG6:BH6"/>
    <mergeCell ref="B5:B7"/>
    <mergeCell ref="C6:D6"/>
    <mergeCell ref="E6:G6"/>
    <mergeCell ref="Q5:W5"/>
    <mergeCell ref="Q6:R6"/>
    <mergeCell ref="S6:U6"/>
    <mergeCell ref="H6:I6"/>
    <mergeCell ref="C5:I5"/>
    <mergeCell ref="J5:P5"/>
    <mergeCell ref="J6:K6"/>
    <mergeCell ref="AE5:AK5"/>
    <mergeCell ref="L6:N6"/>
    <mergeCell ref="O6:P6"/>
    <mergeCell ref="V6:W6"/>
    <mergeCell ref="X5:AD5"/>
    <mergeCell ref="AG6:AI6"/>
    <mergeCell ref="X6:Y6"/>
    <mergeCell ref="Z6:AB6"/>
    <mergeCell ref="AC6:AD6"/>
    <mergeCell ref="AE6:AF6"/>
  </mergeCells>
  <printOptions/>
  <pageMargins left="0.75" right="0.75" top="1" bottom="1" header="0.5" footer="0.5"/>
  <pageSetup fitToHeight="1" fitToWidth="1" horizontalDpi="600" verticalDpi="600" orientation="portrait" paperSize="9" scale="3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47"/>
  <sheetViews>
    <sheetView zoomScalePageLayoutView="0" workbookViewId="0" topLeftCell="A1">
      <selection activeCell="A8" sqref="A8"/>
    </sheetView>
  </sheetViews>
  <sheetFormatPr defaultColWidth="8.75390625" defaultRowHeight="12.75"/>
  <cols>
    <col min="1" max="1" width="9.00390625" style="30" customWidth="1"/>
    <col min="2" max="2" width="15.625" style="30" customWidth="1"/>
    <col min="3" max="3" width="12.625" style="40" customWidth="1"/>
    <col min="4" max="4" width="12.625" style="30" customWidth="1"/>
    <col min="5" max="5" width="6.625" style="40" customWidth="1"/>
    <col min="6" max="6" width="12.625" style="40" customWidth="1"/>
    <col min="7" max="7" width="12.625" style="30" customWidth="1"/>
    <col min="8" max="8" width="6.625" style="40" customWidth="1"/>
    <col min="9" max="9" width="12.625" style="40" customWidth="1"/>
    <col min="10" max="10" width="12.625" style="30" customWidth="1"/>
    <col min="11" max="11" width="6.625" style="40" customWidth="1"/>
    <col min="12" max="12" width="12.625" style="40" customWidth="1"/>
    <col min="13" max="13" width="12.625" style="30" customWidth="1"/>
    <col min="14" max="14" width="6.625" style="40" customWidth="1"/>
    <col min="15" max="15" width="12.625" style="40" customWidth="1"/>
    <col min="16" max="16" width="12.625" style="30" customWidth="1"/>
    <col min="17" max="17" width="6.625" style="40" customWidth="1"/>
    <col min="18" max="19" width="12.625" style="30" customWidth="1"/>
    <col min="20" max="20" width="6.625" style="41" customWidth="1"/>
    <col min="21" max="22" width="12.625" style="30" customWidth="1"/>
    <col min="23" max="23" width="6.625" style="30" customWidth="1"/>
    <col min="24" max="25" width="12.625" style="30" customWidth="1"/>
    <col min="26" max="26" width="6.625" style="30" customWidth="1"/>
    <col min="27" max="28" width="12.625" style="30" customWidth="1"/>
    <col min="29" max="29" width="6.625" style="30" customWidth="1"/>
    <col min="30" max="31" width="12.625" style="30" customWidth="1"/>
    <col min="32" max="32" width="6.625" style="30" customWidth="1"/>
    <col min="33" max="16384" width="8.75390625" style="30" customWidth="1"/>
  </cols>
  <sheetData>
    <row r="1" spans="1:26" s="2" customFormat="1" ht="12.75">
      <c r="A1"/>
      <c r="F1" s="107"/>
      <c r="K1" s="107"/>
      <c r="P1" s="107"/>
      <c r="U1" s="107"/>
      <c r="Z1" s="107"/>
    </row>
    <row r="2" spans="3:27" s="2" customFormat="1" ht="12.75"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</row>
    <row r="3" spans="1:27" s="2" customFormat="1" ht="12.75">
      <c r="A3" s="26" t="s">
        <v>209</v>
      </c>
      <c r="B3" s="46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</row>
    <row r="4" ht="12.75">
      <c r="B4" s="20"/>
    </row>
    <row r="5" spans="2:32" ht="12.75">
      <c r="B5" s="377" t="s">
        <v>40</v>
      </c>
      <c r="C5" s="383" t="s">
        <v>22</v>
      </c>
      <c r="D5" s="383"/>
      <c r="E5" s="383"/>
      <c r="F5" s="383" t="s">
        <v>23</v>
      </c>
      <c r="G5" s="383"/>
      <c r="H5" s="383"/>
      <c r="I5" s="383" t="s">
        <v>24</v>
      </c>
      <c r="J5" s="383"/>
      <c r="K5" s="383"/>
      <c r="L5" s="383" t="s">
        <v>25</v>
      </c>
      <c r="M5" s="383"/>
      <c r="N5" s="383"/>
      <c r="O5" s="383" t="s">
        <v>26</v>
      </c>
      <c r="P5" s="383"/>
      <c r="Q5" s="383"/>
      <c r="R5" s="383" t="s">
        <v>27</v>
      </c>
      <c r="S5" s="383"/>
      <c r="T5" s="383"/>
      <c r="U5" s="383" t="s">
        <v>28</v>
      </c>
      <c r="V5" s="383"/>
      <c r="W5" s="383"/>
      <c r="X5" s="383" t="s">
        <v>29</v>
      </c>
      <c r="Y5" s="383"/>
      <c r="Z5" s="383"/>
      <c r="AA5" s="383" t="s">
        <v>30</v>
      </c>
      <c r="AB5" s="383"/>
      <c r="AC5" s="383"/>
      <c r="AD5" s="383" t="s">
        <v>31</v>
      </c>
      <c r="AE5" s="383"/>
      <c r="AF5" s="384"/>
    </row>
    <row r="6" spans="2:32" ht="12.75">
      <c r="B6" s="395"/>
      <c r="C6" s="266" t="s">
        <v>114</v>
      </c>
      <c r="D6" s="375" t="s">
        <v>32</v>
      </c>
      <c r="E6" s="375"/>
      <c r="F6" s="266" t="s">
        <v>114</v>
      </c>
      <c r="G6" s="375" t="s">
        <v>32</v>
      </c>
      <c r="H6" s="375"/>
      <c r="I6" s="266" t="s">
        <v>114</v>
      </c>
      <c r="J6" s="375" t="s">
        <v>32</v>
      </c>
      <c r="K6" s="375"/>
      <c r="L6" s="266" t="s">
        <v>114</v>
      </c>
      <c r="M6" s="375" t="s">
        <v>32</v>
      </c>
      <c r="N6" s="375"/>
      <c r="O6" s="266" t="s">
        <v>114</v>
      </c>
      <c r="P6" s="375" t="s">
        <v>32</v>
      </c>
      <c r="Q6" s="375"/>
      <c r="R6" s="266" t="s">
        <v>114</v>
      </c>
      <c r="S6" s="375" t="s">
        <v>32</v>
      </c>
      <c r="T6" s="375"/>
      <c r="U6" s="266" t="s">
        <v>114</v>
      </c>
      <c r="V6" s="375" t="s">
        <v>32</v>
      </c>
      <c r="W6" s="375"/>
      <c r="X6" s="266" t="s">
        <v>114</v>
      </c>
      <c r="Y6" s="375" t="s">
        <v>32</v>
      </c>
      <c r="Z6" s="375"/>
      <c r="AA6" s="266" t="s">
        <v>114</v>
      </c>
      <c r="AB6" s="375" t="s">
        <v>32</v>
      </c>
      <c r="AC6" s="375"/>
      <c r="AD6" s="266" t="s">
        <v>114</v>
      </c>
      <c r="AE6" s="375" t="s">
        <v>32</v>
      </c>
      <c r="AF6" s="376"/>
    </row>
    <row r="7" spans="2:32" ht="27.75" customHeight="1">
      <c r="B7" s="378"/>
      <c r="C7" s="374" t="s">
        <v>50</v>
      </c>
      <c r="D7" s="374"/>
      <c r="E7" s="267" t="s">
        <v>37</v>
      </c>
      <c r="F7" s="374" t="s">
        <v>50</v>
      </c>
      <c r="G7" s="374"/>
      <c r="H7" s="267" t="s">
        <v>37</v>
      </c>
      <c r="I7" s="374" t="s">
        <v>50</v>
      </c>
      <c r="J7" s="374"/>
      <c r="K7" s="267" t="s">
        <v>37</v>
      </c>
      <c r="L7" s="374" t="s">
        <v>50</v>
      </c>
      <c r="M7" s="374"/>
      <c r="N7" s="267" t="s">
        <v>37</v>
      </c>
      <c r="O7" s="374" t="s">
        <v>50</v>
      </c>
      <c r="P7" s="374"/>
      <c r="Q7" s="267" t="s">
        <v>37</v>
      </c>
      <c r="R7" s="374" t="s">
        <v>50</v>
      </c>
      <c r="S7" s="374"/>
      <c r="T7" s="267" t="s">
        <v>37</v>
      </c>
      <c r="U7" s="374" t="s">
        <v>50</v>
      </c>
      <c r="V7" s="374"/>
      <c r="W7" s="267" t="s">
        <v>37</v>
      </c>
      <c r="X7" s="374" t="s">
        <v>50</v>
      </c>
      <c r="Y7" s="374"/>
      <c r="Z7" s="267" t="s">
        <v>37</v>
      </c>
      <c r="AA7" s="374" t="s">
        <v>50</v>
      </c>
      <c r="AB7" s="374"/>
      <c r="AC7" s="267" t="s">
        <v>37</v>
      </c>
      <c r="AD7" s="374" t="s">
        <v>50</v>
      </c>
      <c r="AE7" s="374"/>
      <c r="AF7" s="268" t="s">
        <v>37</v>
      </c>
    </row>
    <row r="8" spans="2:32" ht="12.75">
      <c r="B8" s="232" t="s">
        <v>57</v>
      </c>
      <c r="C8" s="234"/>
      <c r="D8" s="235"/>
      <c r="E8" s="233"/>
      <c r="F8" s="233"/>
      <c r="G8" s="235"/>
      <c r="H8" s="236"/>
      <c r="I8" s="233"/>
      <c r="J8" s="235"/>
      <c r="K8" s="236"/>
      <c r="L8" s="233"/>
      <c r="M8" s="235"/>
      <c r="N8" s="236"/>
      <c r="O8" s="233"/>
      <c r="P8" s="236"/>
      <c r="Q8" s="236"/>
      <c r="R8" s="234"/>
      <c r="S8" s="235"/>
      <c r="T8" s="233"/>
      <c r="U8" s="233"/>
      <c r="V8" s="235"/>
      <c r="W8" s="236"/>
      <c r="X8" s="233"/>
      <c r="Y8" s="235"/>
      <c r="Z8" s="236"/>
      <c r="AA8" s="233"/>
      <c r="AB8" s="235"/>
      <c r="AC8" s="236"/>
      <c r="AD8" s="233"/>
      <c r="AE8" s="236"/>
      <c r="AF8" s="236"/>
    </row>
    <row r="9" spans="2:33" ht="12.75">
      <c r="B9" s="165" t="s">
        <v>41</v>
      </c>
      <c r="C9" s="296">
        <v>174.347</v>
      </c>
      <c r="D9" s="296">
        <v>264.572</v>
      </c>
      <c r="E9" s="225">
        <v>16.93</v>
      </c>
      <c r="F9" s="296">
        <v>130.26</v>
      </c>
      <c r="G9" s="296">
        <v>301.524</v>
      </c>
      <c r="H9" s="225">
        <v>14.88</v>
      </c>
      <c r="I9" s="296">
        <v>149.684</v>
      </c>
      <c r="J9" s="296">
        <v>446.658</v>
      </c>
      <c r="K9" s="225">
        <v>17.27</v>
      </c>
      <c r="L9" s="296">
        <v>149.969</v>
      </c>
      <c r="M9" s="296">
        <v>378.316</v>
      </c>
      <c r="N9" s="225">
        <v>15.08</v>
      </c>
      <c r="O9" s="296">
        <v>114.33</v>
      </c>
      <c r="P9" s="296">
        <v>287.907</v>
      </c>
      <c r="Q9" s="225">
        <v>18.75</v>
      </c>
      <c r="R9" s="296">
        <v>133.148</v>
      </c>
      <c r="S9" s="296">
        <v>180.755</v>
      </c>
      <c r="T9" s="225">
        <v>12.94</v>
      </c>
      <c r="U9" s="296">
        <v>113.049</v>
      </c>
      <c r="V9" s="296">
        <v>214.83</v>
      </c>
      <c r="W9" s="225">
        <v>17.41</v>
      </c>
      <c r="X9" s="296">
        <v>100.827</v>
      </c>
      <c r="Y9" s="296">
        <v>170.025</v>
      </c>
      <c r="Z9" s="225">
        <v>14.15</v>
      </c>
      <c r="AA9" s="296">
        <v>104.521</v>
      </c>
      <c r="AB9" s="296">
        <v>194.12</v>
      </c>
      <c r="AC9" s="225">
        <v>15.92</v>
      </c>
      <c r="AD9" s="296">
        <v>184.055</v>
      </c>
      <c r="AE9" s="296">
        <v>226.376</v>
      </c>
      <c r="AF9" s="225">
        <v>22.14</v>
      </c>
      <c r="AG9" s="137"/>
    </row>
    <row r="10" spans="2:32" ht="12.75">
      <c r="B10" s="43" t="s">
        <v>42</v>
      </c>
      <c r="C10" s="176">
        <v>135.671</v>
      </c>
      <c r="D10" s="176">
        <v>128.12</v>
      </c>
      <c r="E10" s="179">
        <v>33.23</v>
      </c>
      <c r="F10" s="176">
        <v>99.387</v>
      </c>
      <c r="G10" s="176">
        <v>132.069</v>
      </c>
      <c r="H10" s="179">
        <v>29.3</v>
      </c>
      <c r="I10" s="176">
        <v>118.846</v>
      </c>
      <c r="J10" s="176">
        <v>298.619</v>
      </c>
      <c r="K10" s="179">
        <v>24.55</v>
      </c>
      <c r="L10" s="176">
        <v>129.987</v>
      </c>
      <c r="M10" s="176">
        <v>191.067</v>
      </c>
      <c r="N10" s="179">
        <v>26.09</v>
      </c>
      <c r="O10" s="176">
        <v>93.334</v>
      </c>
      <c r="P10" s="176">
        <v>180.122</v>
      </c>
      <c r="Q10" s="179">
        <v>29.11</v>
      </c>
      <c r="R10" s="176">
        <v>106.48</v>
      </c>
      <c r="S10" s="176">
        <v>66.151</v>
      </c>
      <c r="T10" s="179">
        <v>26.3</v>
      </c>
      <c r="U10" s="176">
        <v>60.551</v>
      </c>
      <c r="V10" s="176">
        <v>68.479</v>
      </c>
      <c r="W10" s="179">
        <v>24.32</v>
      </c>
      <c r="X10" s="176">
        <v>65.796</v>
      </c>
      <c r="Y10" s="176">
        <v>60.691</v>
      </c>
      <c r="Z10" s="179">
        <v>18.95</v>
      </c>
      <c r="AA10" s="176">
        <v>75.858</v>
      </c>
      <c r="AB10" s="176">
        <v>73.194</v>
      </c>
      <c r="AC10" s="179">
        <v>17.65</v>
      </c>
      <c r="AD10" s="176">
        <v>139.727</v>
      </c>
      <c r="AE10" s="176">
        <v>124.642</v>
      </c>
      <c r="AF10" s="179">
        <v>39.13</v>
      </c>
    </row>
    <row r="11" spans="2:32" ht="12.75">
      <c r="B11" s="43" t="s">
        <v>43</v>
      </c>
      <c r="C11" s="176">
        <v>7.325</v>
      </c>
      <c r="D11" s="176">
        <v>21.946</v>
      </c>
      <c r="E11" s="179">
        <v>18.7</v>
      </c>
      <c r="F11" s="176">
        <v>7.011</v>
      </c>
      <c r="G11" s="176">
        <v>31.291</v>
      </c>
      <c r="H11" s="179">
        <v>33.82</v>
      </c>
      <c r="I11" s="176">
        <v>5.824</v>
      </c>
      <c r="J11" s="176">
        <v>32.52</v>
      </c>
      <c r="K11" s="179">
        <v>21.99</v>
      </c>
      <c r="L11" s="176">
        <v>3.586</v>
      </c>
      <c r="M11" s="176">
        <v>62.443</v>
      </c>
      <c r="N11" s="179">
        <v>29.51</v>
      </c>
      <c r="O11" s="176">
        <v>3.281</v>
      </c>
      <c r="P11" s="176">
        <v>37.202</v>
      </c>
      <c r="Q11" s="179">
        <v>29.87</v>
      </c>
      <c r="R11" s="176">
        <v>5.407</v>
      </c>
      <c r="S11" s="176">
        <v>47.968</v>
      </c>
      <c r="T11" s="179">
        <v>26.83</v>
      </c>
      <c r="U11" s="176">
        <v>4.811</v>
      </c>
      <c r="V11" s="176">
        <v>52.844</v>
      </c>
      <c r="W11" s="179">
        <v>44.41</v>
      </c>
      <c r="X11" s="176">
        <v>4.572</v>
      </c>
      <c r="Y11" s="176">
        <v>30.608</v>
      </c>
      <c r="Z11" s="179">
        <v>33.47</v>
      </c>
      <c r="AA11" s="176">
        <v>3.609</v>
      </c>
      <c r="AB11" s="176">
        <v>20.382</v>
      </c>
      <c r="AC11" s="179">
        <v>22.51</v>
      </c>
      <c r="AD11" s="176">
        <v>7.86</v>
      </c>
      <c r="AE11" s="176">
        <v>24.636</v>
      </c>
      <c r="AF11" s="179">
        <v>22.21</v>
      </c>
    </row>
    <row r="12" spans="2:32" ht="12.75">
      <c r="B12" s="43" t="s">
        <v>44</v>
      </c>
      <c r="C12" s="176">
        <v>2.264</v>
      </c>
      <c r="D12" s="176">
        <v>3.927</v>
      </c>
      <c r="E12" s="179">
        <v>68.2</v>
      </c>
      <c r="F12" s="176">
        <v>6.074</v>
      </c>
      <c r="G12" s="176">
        <v>7.292</v>
      </c>
      <c r="H12" s="179">
        <v>71.11</v>
      </c>
      <c r="I12" s="176">
        <v>4.937</v>
      </c>
      <c r="J12" s="176">
        <v>2.141</v>
      </c>
      <c r="K12" s="179">
        <v>70.57</v>
      </c>
      <c r="L12" s="176">
        <v>3.973</v>
      </c>
      <c r="M12" s="176">
        <v>2.114</v>
      </c>
      <c r="N12" s="179">
        <v>70.38</v>
      </c>
      <c r="O12" s="176">
        <v>4.275</v>
      </c>
      <c r="P12" s="176">
        <v>2.061</v>
      </c>
      <c r="Q12" s="179">
        <v>71.54</v>
      </c>
      <c r="R12" s="176">
        <v>3.124</v>
      </c>
      <c r="S12" s="176">
        <v>1.562</v>
      </c>
      <c r="T12" s="179">
        <v>73.21</v>
      </c>
      <c r="U12" s="176">
        <v>2.392</v>
      </c>
      <c r="V12" s="176">
        <v>1.223</v>
      </c>
      <c r="W12" s="179">
        <v>66.05</v>
      </c>
      <c r="X12" s="176">
        <v>3.086</v>
      </c>
      <c r="Y12" s="176">
        <v>1.206</v>
      </c>
      <c r="Z12" s="179">
        <v>65.68</v>
      </c>
      <c r="AA12" s="176">
        <v>0.708</v>
      </c>
      <c r="AB12" s="176">
        <v>1.122</v>
      </c>
      <c r="AC12" s="179">
        <v>67.53</v>
      </c>
      <c r="AD12" s="176">
        <v>0.615</v>
      </c>
      <c r="AE12" s="176">
        <v>4.823</v>
      </c>
      <c r="AF12" s="179">
        <v>63.78</v>
      </c>
    </row>
    <row r="13" spans="2:32" ht="12.75">
      <c r="B13" s="43" t="s">
        <v>45</v>
      </c>
      <c r="C13" s="176">
        <v>6.799</v>
      </c>
      <c r="D13" s="176">
        <v>19.047</v>
      </c>
      <c r="E13" s="179">
        <v>27.09</v>
      </c>
      <c r="F13" s="176">
        <v>2.204</v>
      </c>
      <c r="G13" s="176">
        <v>22.591</v>
      </c>
      <c r="H13" s="179">
        <v>27.14</v>
      </c>
      <c r="I13" s="176">
        <v>1.943</v>
      </c>
      <c r="J13" s="176">
        <v>30.544</v>
      </c>
      <c r="K13" s="179">
        <v>49.79</v>
      </c>
      <c r="L13" s="176">
        <v>1.473</v>
      </c>
      <c r="M13" s="176">
        <v>44.375</v>
      </c>
      <c r="N13" s="179">
        <v>36.69</v>
      </c>
      <c r="O13" s="176">
        <v>1.192</v>
      </c>
      <c r="P13" s="176">
        <v>17.15</v>
      </c>
      <c r="Q13" s="179">
        <v>26.77</v>
      </c>
      <c r="R13" s="176">
        <v>4.535</v>
      </c>
      <c r="S13" s="176">
        <v>20.019</v>
      </c>
      <c r="T13" s="179">
        <v>25.71</v>
      </c>
      <c r="U13" s="176">
        <v>5.379</v>
      </c>
      <c r="V13" s="176">
        <v>50.484</v>
      </c>
      <c r="W13" s="179">
        <v>46.89</v>
      </c>
      <c r="X13" s="176">
        <v>4.704</v>
      </c>
      <c r="Y13" s="176">
        <v>38.133</v>
      </c>
      <c r="Z13" s="179">
        <v>48.13</v>
      </c>
      <c r="AA13" s="176">
        <v>9.189</v>
      </c>
      <c r="AB13" s="176">
        <v>52.942</v>
      </c>
      <c r="AC13" s="179">
        <v>49.25</v>
      </c>
      <c r="AD13" s="176">
        <v>11.381</v>
      </c>
      <c r="AE13" s="176">
        <v>16.721</v>
      </c>
      <c r="AF13" s="179">
        <v>41.31</v>
      </c>
    </row>
    <row r="14" spans="2:32" ht="12.75">
      <c r="B14" s="43" t="s">
        <v>46</v>
      </c>
      <c r="C14" s="176">
        <v>8.767</v>
      </c>
      <c r="D14" s="176">
        <v>76.552</v>
      </c>
      <c r="E14" s="179">
        <v>18.91</v>
      </c>
      <c r="F14" s="176">
        <v>8.549</v>
      </c>
      <c r="G14" s="176">
        <v>81.459</v>
      </c>
      <c r="H14" s="179">
        <v>20.77</v>
      </c>
      <c r="I14" s="176">
        <v>10.454</v>
      </c>
      <c r="J14" s="176">
        <v>45.187</v>
      </c>
      <c r="K14" s="179">
        <v>16.38</v>
      </c>
      <c r="L14" s="176">
        <v>7.301</v>
      </c>
      <c r="M14" s="176">
        <v>49.338</v>
      </c>
      <c r="N14" s="179">
        <v>23.52</v>
      </c>
      <c r="O14" s="176">
        <v>8.119</v>
      </c>
      <c r="P14" s="176">
        <v>40.697</v>
      </c>
      <c r="Q14" s="179">
        <v>17.92</v>
      </c>
      <c r="R14" s="176">
        <v>8.768</v>
      </c>
      <c r="S14" s="176">
        <v>28.712</v>
      </c>
      <c r="T14" s="179">
        <v>26.5</v>
      </c>
      <c r="U14" s="176">
        <v>24.069</v>
      </c>
      <c r="V14" s="176">
        <v>19.803</v>
      </c>
      <c r="W14" s="179">
        <v>21.1</v>
      </c>
      <c r="X14" s="176">
        <v>13.336</v>
      </c>
      <c r="Y14" s="176">
        <v>19.683</v>
      </c>
      <c r="Z14" s="179">
        <v>21.58</v>
      </c>
      <c r="AA14" s="176">
        <v>7.315</v>
      </c>
      <c r="AB14" s="176">
        <v>20.423</v>
      </c>
      <c r="AC14" s="179">
        <v>21.33</v>
      </c>
      <c r="AD14" s="176">
        <v>15.829</v>
      </c>
      <c r="AE14" s="176">
        <v>18.906</v>
      </c>
      <c r="AF14" s="179">
        <v>18.26</v>
      </c>
    </row>
    <row r="15" spans="2:32" ht="12.75">
      <c r="B15" s="43" t="s">
        <v>47</v>
      </c>
      <c r="C15" s="176">
        <v>1.122</v>
      </c>
      <c r="D15" s="176">
        <v>1.096</v>
      </c>
      <c r="E15" s="179">
        <v>60.97</v>
      </c>
      <c r="F15" s="176">
        <v>1.447</v>
      </c>
      <c r="G15" s="176">
        <v>4.089</v>
      </c>
      <c r="H15" s="179">
        <v>65.75</v>
      </c>
      <c r="I15" s="176">
        <v>1.363</v>
      </c>
      <c r="J15" s="176">
        <v>0.83</v>
      </c>
      <c r="K15" s="179">
        <v>59.63</v>
      </c>
      <c r="L15" s="176">
        <v>1.657</v>
      </c>
      <c r="M15" s="176">
        <v>1.403</v>
      </c>
      <c r="N15" s="179">
        <v>50.6</v>
      </c>
      <c r="O15" s="176">
        <v>2.536</v>
      </c>
      <c r="P15" s="176">
        <v>3.194</v>
      </c>
      <c r="Q15" s="179">
        <v>46.54</v>
      </c>
      <c r="R15" s="176">
        <v>2.979</v>
      </c>
      <c r="S15" s="176">
        <v>3.54</v>
      </c>
      <c r="T15" s="179">
        <v>21.93</v>
      </c>
      <c r="U15" s="176">
        <v>12.424</v>
      </c>
      <c r="V15" s="176">
        <v>6.032</v>
      </c>
      <c r="W15" s="179">
        <v>16.62</v>
      </c>
      <c r="X15" s="176">
        <v>5.467</v>
      </c>
      <c r="Y15" s="176">
        <v>7.426</v>
      </c>
      <c r="Z15" s="179">
        <v>15.23</v>
      </c>
      <c r="AA15" s="176">
        <v>3.759</v>
      </c>
      <c r="AB15" s="176">
        <v>9.034</v>
      </c>
      <c r="AC15" s="179">
        <v>13.95</v>
      </c>
      <c r="AD15" s="176">
        <v>4.032</v>
      </c>
      <c r="AE15" s="176">
        <v>10.331</v>
      </c>
      <c r="AF15" s="179">
        <v>13.27</v>
      </c>
    </row>
    <row r="16" spans="2:32" ht="12.75">
      <c r="B16" s="43" t="s">
        <v>48</v>
      </c>
      <c r="C16" s="176">
        <v>11.279</v>
      </c>
      <c r="D16" s="176">
        <v>4.275</v>
      </c>
      <c r="E16" s="179">
        <v>68.51</v>
      </c>
      <c r="F16" s="176">
        <v>3.876</v>
      </c>
      <c r="G16" s="176">
        <v>1.464</v>
      </c>
      <c r="H16" s="179">
        <v>76.59</v>
      </c>
      <c r="I16" s="176">
        <v>5.035</v>
      </c>
      <c r="J16" s="176">
        <v>21.879</v>
      </c>
      <c r="K16" s="179">
        <v>77.89</v>
      </c>
      <c r="L16" s="176">
        <v>1.111</v>
      </c>
      <c r="M16" s="176">
        <v>16.357</v>
      </c>
      <c r="N16" s="179">
        <v>79.99</v>
      </c>
      <c r="O16" s="176">
        <v>0.688</v>
      </c>
      <c r="P16" s="176">
        <v>1.648</v>
      </c>
      <c r="Q16" s="179">
        <v>67.61</v>
      </c>
      <c r="R16" s="176">
        <v>0.227</v>
      </c>
      <c r="S16" s="176">
        <v>1.851</v>
      </c>
      <c r="T16" s="179">
        <v>60.95</v>
      </c>
      <c r="U16" s="176">
        <v>0.418</v>
      </c>
      <c r="V16" s="176">
        <v>6.914</v>
      </c>
      <c r="W16" s="179">
        <v>62.65</v>
      </c>
      <c r="X16" s="176">
        <v>0.95</v>
      </c>
      <c r="Y16" s="176">
        <v>1.579</v>
      </c>
      <c r="Z16" s="179">
        <v>70.39</v>
      </c>
      <c r="AA16" s="176">
        <v>0.835</v>
      </c>
      <c r="AB16" s="176">
        <v>2.654</v>
      </c>
      <c r="AC16" s="179">
        <v>52.32</v>
      </c>
      <c r="AD16" s="176">
        <v>0.672</v>
      </c>
      <c r="AE16" s="176">
        <v>1.477</v>
      </c>
      <c r="AF16" s="179">
        <v>68.83</v>
      </c>
    </row>
    <row r="17" spans="2:32" ht="12.75">
      <c r="B17" s="43" t="s">
        <v>49</v>
      </c>
      <c r="C17" s="176">
        <v>1.121</v>
      </c>
      <c r="D17" s="176">
        <v>7.09</v>
      </c>
      <c r="E17" s="179">
        <v>36.85</v>
      </c>
      <c r="F17" s="176">
        <v>1.712</v>
      </c>
      <c r="G17" s="176">
        <v>18.155</v>
      </c>
      <c r="H17" s="179">
        <v>79.67</v>
      </c>
      <c r="I17" s="176">
        <v>1.282</v>
      </c>
      <c r="J17" s="176">
        <v>11.097</v>
      </c>
      <c r="K17" s="179">
        <v>58.16</v>
      </c>
      <c r="L17" s="176">
        <v>0.88</v>
      </c>
      <c r="M17" s="176">
        <v>11.464</v>
      </c>
      <c r="N17" s="179">
        <v>47.91</v>
      </c>
      <c r="O17" s="176">
        <v>0.904</v>
      </c>
      <c r="P17" s="176">
        <v>3.07</v>
      </c>
      <c r="Q17" s="179">
        <v>50.57</v>
      </c>
      <c r="R17" s="176">
        <v>1.628</v>
      </c>
      <c r="S17" s="176">
        <v>9.572</v>
      </c>
      <c r="T17" s="179">
        <v>56.56</v>
      </c>
      <c r="U17" s="176">
        <v>3.005</v>
      </c>
      <c r="V17" s="176">
        <v>7.307</v>
      </c>
      <c r="W17" s="179">
        <v>22.77</v>
      </c>
      <c r="X17" s="176">
        <v>2.916</v>
      </c>
      <c r="Y17" s="176">
        <v>10.072</v>
      </c>
      <c r="Z17" s="179">
        <v>18.34</v>
      </c>
      <c r="AA17" s="176">
        <v>3.248</v>
      </c>
      <c r="AB17" s="176">
        <v>13.537</v>
      </c>
      <c r="AC17" s="179">
        <v>16.51</v>
      </c>
      <c r="AD17" s="176">
        <v>3.94</v>
      </c>
      <c r="AE17" s="176">
        <v>24.587</v>
      </c>
      <c r="AF17" s="179">
        <v>40.76</v>
      </c>
    </row>
    <row r="18" spans="2:32" ht="12.75">
      <c r="B18" s="232" t="s">
        <v>58</v>
      </c>
      <c r="C18" s="234"/>
      <c r="D18" s="235"/>
      <c r="E18" s="237"/>
      <c r="F18" s="233"/>
      <c r="G18" s="235"/>
      <c r="H18" s="238"/>
      <c r="I18" s="233"/>
      <c r="J18" s="235"/>
      <c r="K18" s="238"/>
      <c r="L18" s="233"/>
      <c r="M18" s="235"/>
      <c r="N18" s="238"/>
      <c r="O18" s="233"/>
      <c r="P18" s="236"/>
      <c r="Q18" s="238"/>
      <c r="R18" s="234"/>
      <c r="S18" s="235"/>
      <c r="T18" s="237"/>
      <c r="U18" s="233"/>
      <c r="V18" s="235"/>
      <c r="W18" s="238"/>
      <c r="X18" s="233"/>
      <c r="Y18" s="235"/>
      <c r="Z18" s="238"/>
      <c r="AA18" s="233"/>
      <c r="AB18" s="235"/>
      <c r="AC18" s="238"/>
      <c r="AD18" s="233"/>
      <c r="AE18" s="236"/>
      <c r="AF18" s="238"/>
    </row>
    <row r="19" spans="2:33" ht="12.75">
      <c r="B19" s="165" t="s">
        <v>41</v>
      </c>
      <c r="C19" s="296">
        <v>588.731</v>
      </c>
      <c r="D19" s="296">
        <v>285.863</v>
      </c>
      <c r="E19" s="225">
        <v>18.72</v>
      </c>
      <c r="F19" s="296">
        <v>411.966</v>
      </c>
      <c r="G19" s="296">
        <v>368.388</v>
      </c>
      <c r="H19" s="225">
        <v>16.98</v>
      </c>
      <c r="I19" s="296">
        <v>314.433</v>
      </c>
      <c r="J19" s="296">
        <v>367.397</v>
      </c>
      <c r="K19" s="225">
        <v>16.63</v>
      </c>
      <c r="L19" s="296">
        <v>277.494</v>
      </c>
      <c r="M19" s="296">
        <v>482.543</v>
      </c>
      <c r="N19" s="225">
        <v>18.58</v>
      </c>
      <c r="O19" s="296">
        <v>280.264</v>
      </c>
      <c r="P19" s="296">
        <v>535.191</v>
      </c>
      <c r="Q19" s="225">
        <v>19.28</v>
      </c>
      <c r="R19" s="296">
        <v>233.559</v>
      </c>
      <c r="S19" s="296">
        <v>480.613</v>
      </c>
      <c r="T19" s="225">
        <v>19.05</v>
      </c>
      <c r="U19" s="296">
        <v>324.089</v>
      </c>
      <c r="V19" s="296">
        <v>254.941</v>
      </c>
      <c r="W19" s="225">
        <v>21.63</v>
      </c>
      <c r="X19" s="296">
        <v>296.704</v>
      </c>
      <c r="Y19" s="296">
        <v>189.548</v>
      </c>
      <c r="Z19" s="225">
        <v>16.86</v>
      </c>
      <c r="AA19" s="296">
        <v>234.449</v>
      </c>
      <c r="AB19" s="296">
        <v>172.449</v>
      </c>
      <c r="AC19" s="225">
        <v>18.07</v>
      </c>
      <c r="AD19" s="296">
        <v>417.14</v>
      </c>
      <c r="AE19" s="296">
        <v>242.373</v>
      </c>
      <c r="AF19" s="225">
        <v>21.28</v>
      </c>
      <c r="AG19" s="137"/>
    </row>
    <row r="20" spans="2:32" ht="12.75">
      <c r="B20" s="43" t="s">
        <v>42</v>
      </c>
      <c r="C20" s="176">
        <v>420.883</v>
      </c>
      <c r="D20" s="176">
        <v>123.215</v>
      </c>
      <c r="E20" s="179">
        <v>41.14</v>
      </c>
      <c r="F20" s="176">
        <v>310.562</v>
      </c>
      <c r="G20" s="176">
        <v>134.899</v>
      </c>
      <c r="H20" s="179">
        <v>29.56</v>
      </c>
      <c r="I20" s="176">
        <v>263.845</v>
      </c>
      <c r="J20" s="176">
        <v>205.134</v>
      </c>
      <c r="K20" s="179">
        <v>28.69</v>
      </c>
      <c r="L20" s="176">
        <v>241.747</v>
      </c>
      <c r="M20" s="176">
        <v>216.876</v>
      </c>
      <c r="N20" s="179">
        <v>34.29</v>
      </c>
      <c r="O20" s="176">
        <v>250.881</v>
      </c>
      <c r="P20" s="176">
        <v>311.453</v>
      </c>
      <c r="Q20" s="179">
        <v>30.17</v>
      </c>
      <c r="R20" s="176">
        <v>197.688</v>
      </c>
      <c r="S20" s="176">
        <v>231.49</v>
      </c>
      <c r="T20" s="179">
        <v>33.52</v>
      </c>
      <c r="U20" s="176">
        <v>271.683</v>
      </c>
      <c r="V20" s="176">
        <v>127.336</v>
      </c>
      <c r="W20" s="179">
        <v>38.12</v>
      </c>
      <c r="X20" s="176">
        <v>251.552</v>
      </c>
      <c r="Y20" s="176">
        <v>69.302</v>
      </c>
      <c r="Z20" s="179">
        <v>27.4</v>
      </c>
      <c r="AA20" s="176">
        <v>187.434</v>
      </c>
      <c r="AB20" s="176">
        <v>80.986</v>
      </c>
      <c r="AC20" s="179">
        <v>30.19</v>
      </c>
      <c r="AD20" s="176">
        <v>322.571</v>
      </c>
      <c r="AE20" s="176">
        <v>113.784</v>
      </c>
      <c r="AF20" s="179">
        <v>35.9</v>
      </c>
    </row>
    <row r="21" spans="2:32" ht="12.75">
      <c r="B21" s="43" t="s">
        <v>43</v>
      </c>
      <c r="C21" s="176">
        <v>26.239</v>
      </c>
      <c r="D21" s="176">
        <v>55.473</v>
      </c>
      <c r="E21" s="179">
        <v>18.54</v>
      </c>
      <c r="F21" s="176">
        <v>18.958</v>
      </c>
      <c r="G21" s="176">
        <v>83.907</v>
      </c>
      <c r="H21" s="179">
        <v>33.31</v>
      </c>
      <c r="I21" s="176">
        <v>12.057</v>
      </c>
      <c r="J21" s="176">
        <v>79.388</v>
      </c>
      <c r="K21" s="179">
        <v>23.15</v>
      </c>
      <c r="L21" s="176">
        <v>9.621</v>
      </c>
      <c r="M21" s="176">
        <v>168.563</v>
      </c>
      <c r="N21" s="179">
        <v>32.22</v>
      </c>
      <c r="O21" s="176">
        <v>7.901</v>
      </c>
      <c r="P21" s="176">
        <v>124.436</v>
      </c>
      <c r="Q21" s="179">
        <v>30.07</v>
      </c>
      <c r="R21" s="176">
        <v>8.118</v>
      </c>
      <c r="S21" s="176">
        <v>102.504</v>
      </c>
      <c r="T21" s="179">
        <v>35.66</v>
      </c>
      <c r="U21" s="176">
        <v>10.948</v>
      </c>
      <c r="V21" s="176">
        <v>58.588</v>
      </c>
      <c r="W21" s="179">
        <v>35.98</v>
      </c>
      <c r="X21" s="176">
        <v>9.307</v>
      </c>
      <c r="Y21" s="176">
        <v>61.755</v>
      </c>
      <c r="Z21" s="179">
        <v>31.13</v>
      </c>
      <c r="AA21" s="176">
        <v>8.448</v>
      </c>
      <c r="AB21" s="176">
        <v>49.599</v>
      </c>
      <c r="AC21" s="179">
        <v>36.7</v>
      </c>
      <c r="AD21" s="176">
        <v>18.118</v>
      </c>
      <c r="AE21" s="176">
        <v>78.607</v>
      </c>
      <c r="AF21" s="179">
        <v>38.15</v>
      </c>
    </row>
    <row r="22" spans="2:32" ht="12.75">
      <c r="B22" s="43" t="s">
        <v>44</v>
      </c>
      <c r="C22" s="176">
        <v>5.539</v>
      </c>
      <c r="D22" s="176">
        <v>1.227</v>
      </c>
      <c r="E22" s="179">
        <v>90.78</v>
      </c>
      <c r="F22" s="176">
        <v>3.471</v>
      </c>
      <c r="G22" s="176">
        <v>1.452</v>
      </c>
      <c r="H22" s="179">
        <v>73.58</v>
      </c>
      <c r="I22" s="176">
        <v>2.904</v>
      </c>
      <c r="J22" s="176">
        <v>1.211</v>
      </c>
      <c r="K22" s="179">
        <v>80.26</v>
      </c>
      <c r="L22" s="176">
        <v>1.247</v>
      </c>
      <c r="M22" s="176">
        <v>0.954</v>
      </c>
      <c r="N22" s="179">
        <v>95.96</v>
      </c>
      <c r="O22" s="176">
        <v>1.512</v>
      </c>
      <c r="P22" s="176">
        <v>0.921</v>
      </c>
      <c r="Q22" s="179">
        <v>96.01</v>
      </c>
      <c r="R22" s="176">
        <v>1.586</v>
      </c>
      <c r="S22" s="176">
        <v>0.621</v>
      </c>
      <c r="T22" s="179">
        <v>88.68</v>
      </c>
      <c r="U22" s="176">
        <v>2.386</v>
      </c>
      <c r="V22" s="176">
        <v>0.519</v>
      </c>
      <c r="W22" s="179">
        <v>87.17</v>
      </c>
      <c r="X22" s="176">
        <v>1.708</v>
      </c>
      <c r="Y22" s="176">
        <v>0.502</v>
      </c>
      <c r="Z22" s="179">
        <v>86.82</v>
      </c>
      <c r="AA22" s="176">
        <v>2.046</v>
      </c>
      <c r="AB22" s="176">
        <v>0.485</v>
      </c>
      <c r="AC22" s="179">
        <v>86.54</v>
      </c>
      <c r="AD22" s="176">
        <v>5.815</v>
      </c>
      <c r="AE22" s="176">
        <v>0.468</v>
      </c>
      <c r="AF22" s="179">
        <v>86.24</v>
      </c>
    </row>
    <row r="23" spans="2:32" ht="12.75">
      <c r="B23" s="43" t="s">
        <v>45</v>
      </c>
      <c r="C23" s="176">
        <v>83.985</v>
      </c>
      <c r="D23" s="176">
        <v>27.786</v>
      </c>
      <c r="E23" s="179">
        <v>31.7</v>
      </c>
      <c r="F23" s="176">
        <v>39.146</v>
      </c>
      <c r="G23" s="176">
        <v>56.323</v>
      </c>
      <c r="H23" s="179">
        <v>59.21</v>
      </c>
      <c r="I23" s="176">
        <v>11.77</v>
      </c>
      <c r="J23" s="176">
        <v>15.063</v>
      </c>
      <c r="K23" s="179">
        <v>29.45</v>
      </c>
      <c r="L23" s="176">
        <v>7.767</v>
      </c>
      <c r="M23" s="176">
        <v>33.382</v>
      </c>
      <c r="N23" s="179">
        <v>50.72</v>
      </c>
      <c r="O23" s="176">
        <v>6.388</v>
      </c>
      <c r="P23" s="176">
        <v>53.609</v>
      </c>
      <c r="Q23" s="179">
        <v>62.12</v>
      </c>
      <c r="R23" s="176">
        <v>11.763</v>
      </c>
      <c r="S23" s="176">
        <v>37.466</v>
      </c>
      <c r="T23" s="179">
        <v>47.54</v>
      </c>
      <c r="U23" s="176">
        <v>22.429</v>
      </c>
      <c r="V23" s="176">
        <v>34.162</v>
      </c>
      <c r="W23" s="179">
        <v>55.39</v>
      </c>
      <c r="X23" s="176">
        <v>19.66</v>
      </c>
      <c r="Y23" s="176">
        <v>18.493</v>
      </c>
      <c r="Z23" s="179">
        <v>78.98</v>
      </c>
      <c r="AA23" s="176">
        <v>18.15</v>
      </c>
      <c r="AB23" s="176">
        <v>7.036</v>
      </c>
      <c r="AC23" s="179">
        <v>31.31</v>
      </c>
      <c r="AD23" s="176">
        <v>41.856</v>
      </c>
      <c r="AE23" s="176">
        <v>15.151</v>
      </c>
      <c r="AF23" s="179">
        <v>45.82</v>
      </c>
    </row>
    <row r="24" spans="2:32" ht="12.75">
      <c r="B24" s="43" t="s">
        <v>46</v>
      </c>
      <c r="C24" s="176">
        <v>15.031</v>
      </c>
      <c r="D24" s="176">
        <v>47.51</v>
      </c>
      <c r="E24" s="179">
        <v>27.11</v>
      </c>
      <c r="F24" s="176">
        <v>12.923</v>
      </c>
      <c r="G24" s="176">
        <v>55.73</v>
      </c>
      <c r="H24" s="179">
        <v>28.69</v>
      </c>
      <c r="I24" s="176">
        <v>6.386</v>
      </c>
      <c r="J24" s="176">
        <v>47.684</v>
      </c>
      <c r="K24" s="179">
        <v>26.21</v>
      </c>
      <c r="L24" s="176">
        <v>5.038</v>
      </c>
      <c r="M24" s="176">
        <v>34.193</v>
      </c>
      <c r="N24" s="179">
        <v>27.09</v>
      </c>
      <c r="O24" s="176">
        <v>4.672</v>
      </c>
      <c r="P24" s="176">
        <v>31.059</v>
      </c>
      <c r="Q24" s="179">
        <v>28.05</v>
      </c>
      <c r="R24" s="176">
        <v>4.762</v>
      </c>
      <c r="S24" s="176">
        <v>22.631</v>
      </c>
      <c r="T24" s="179">
        <v>29.85</v>
      </c>
      <c r="U24" s="176">
        <v>5.757</v>
      </c>
      <c r="V24" s="176">
        <v>20.02</v>
      </c>
      <c r="W24" s="179">
        <v>30.8</v>
      </c>
      <c r="X24" s="176">
        <v>3.301</v>
      </c>
      <c r="Y24" s="176">
        <v>22.376</v>
      </c>
      <c r="Z24" s="179">
        <v>30.45</v>
      </c>
      <c r="AA24" s="176">
        <v>4.534</v>
      </c>
      <c r="AB24" s="176">
        <v>16.924</v>
      </c>
      <c r="AC24" s="179">
        <v>31.87</v>
      </c>
      <c r="AD24" s="176">
        <v>7.752</v>
      </c>
      <c r="AE24" s="176">
        <v>17.382</v>
      </c>
      <c r="AF24" s="179">
        <v>32.61</v>
      </c>
    </row>
    <row r="25" spans="2:32" ht="12.75">
      <c r="B25" s="43" t="s">
        <v>47</v>
      </c>
      <c r="C25" s="176">
        <v>3.398</v>
      </c>
      <c r="D25" s="176">
        <v>9.084</v>
      </c>
      <c r="E25" s="179">
        <v>41.7</v>
      </c>
      <c r="F25" s="176">
        <v>3.389</v>
      </c>
      <c r="G25" s="176">
        <v>5.816</v>
      </c>
      <c r="H25" s="179">
        <v>49.23</v>
      </c>
      <c r="I25" s="176">
        <v>2.327</v>
      </c>
      <c r="J25" s="176">
        <v>8.862</v>
      </c>
      <c r="K25" s="179">
        <v>43.42</v>
      </c>
      <c r="L25" s="176">
        <v>1.328</v>
      </c>
      <c r="M25" s="176">
        <v>6.526</v>
      </c>
      <c r="N25" s="179">
        <v>52.92</v>
      </c>
      <c r="O25" s="176">
        <v>2.368</v>
      </c>
      <c r="P25" s="176">
        <v>2.49</v>
      </c>
      <c r="Q25" s="179">
        <v>46.05</v>
      </c>
      <c r="R25" s="176">
        <v>4.373</v>
      </c>
      <c r="S25" s="176">
        <v>26.162</v>
      </c>
      <c r="T25" s="179">
        <v>88.5</v>
      </c>
      <c r="U25" s="176">
        <v>4.902</v>
      </c>
      <c r="V25" s="176">
        <v>3.976</v>
      </c>
      <c r="W25" s="179">
        <v>23.65</v>
      </c>
      <c r="X25" s="176">
        <v>3.599</v>
      </c>
      <c r="Y25" s="176">
        <v>5.64</v>
      </c>
      <c r="Z25" s="179">
        <v>19.21</v>
      </c>
      <c r="AA25" s="176">
        <v>4.552</v>
      </c>
      <c r="AB25" s="176">
        <v>8.367</v>
      </c>
      <c r="AC25" s="179">
        <v>21.54</v>
      </c>
      <c r="AD25" s="176">
        <v>6.551</v>
      </c>
      <c r="AE25" s="176">
        <v>7.427</v>
      </c>
      <c r="AF25" s="179">
        <v>17.83</v>
      </c>
    </row>
    <row r="26" spans="2:32" ht="12.75">
      <c r="B26" s="43" t="s">
        <v>48</v>
      </c>
      <c r="C26" s="176">
        <v>27.624</v>
      </c>
      <c r="D26" s="176">
        <v>5.787</v>
      </c>
      <c r="E26" s="179">
        <v>53.18</v>
      </c>
      <c r="F26" s="176">
        <v>19.581</v>
      </c>
      <c r="G26" s="176">
        <v>22.335</v>
      </c>
      <c r="H26" s="179">
        <v>70</v>
      </c>
      <c r="I26" s="176">
        <v>12.204</v>
      </c>
      <c r="J26" s="176">
        <v>5.572</v>
      </c>
      <c r="K26" s="179">
        <v>45.6</v>
      </c>
      <c r="L26" s="176">
        <v>9.054</v>
      </c>
      <c r="M26" s="176">
        <v>14.292</v>
      </c>
      <c r="N26" s="179">
        <v>73.64</v>
      </c>
      <c r="O26" s="176">
        <v>3.484</v>
      </c>
      <c r="P26" s="176">
        <v>2.374</v>
      </c>
      <c r="Q26" s="179">
        <v>56.21</v>
      </c>
      <c r="R26" s="176">
        <v>0.779</v>
      </c>
      <c r="S26" s="176">
        <v>51.774</v>
      </c>
      <c r="T26" s="179">
        <v>59.87</v>
      </c>
      <c r="U26" s="176">
        <v>1.343</v>
      </c>
      <c r="V26" s="176">
        <v>3.336</v>
      </c>
      <c r="W26" s="179">
        <v>90.07</v>
      </c>
      <c r="X26" s="176">
        <v>2.729</v>
      </c>
      <c r="Y26" s="176">
        <v>2.021</v>
      </c>
      <c r="Z26" s="179">
        <v>74.06</v>
      </c>
      <c r="AA26" s="176">
        <v>3.726</v>
      </c>
      <c r="AB26" s="176">
        <v>1.716</v>
      </c>
      <c r="AC26" s="179">
        <v>49.15</v>
      </c>
      <c r="AD26" s="176">
        <v>5.655</v>
      </c>
      <c r="AE26" s="176">
        <v>0.227</v>
      </c>
      <c r="AF26" s="179">
        <v>46.05</v>
      </c>
    </row>
    <row r="27" spans="2:32" ht="12.75">
      <c r="B27" s="43" t="s">
        <v>49</v>
      </c>
      <c r="C27" s="176">
        <v>6.032</v>
      </c>
      <c r="D27" s="176">
        <v>15.086</v>
      </c>
      <c r="E27" s="179">
        <v>76.28</v>
      </c>
      <c r="F27" s="176">
        <v>3.937</v>
      </c>
      <c r="G27" s="176">
        <v>6.758</v>
      </c>
      <c r="H27" s="179">
        <v>61.7</v>
      </c>
      <c r="I27" s="176">
        <v>2.939</v>
      </c>
      <c r="J27" s="176">
        <v>3.165</v>
      </c>
      <c r="K27" s="179">
        <v>72.88</v>
      </c>
      <c r="L27" s="176">
        <v>1.69</v>
      </c>
      <c r="M27" s="176">
        <v>4.457</v>
      </c>
      <c r="N27" s="179">
        <v>58.63</v>
      </c>
      <c r="O27" s="176">
        <v>3.059</v>
      </c>
      <c r="P27" s="176">
        <v>5.341</v>
      </c>
      <c r="Q27" s="179">
        <v>51.96</v>
      </c>
      <c r="R27" s="176">
        <v>4.489</v>
      </c>
      <c r="S27" s="176">
        <v>3.866</v>
      </c>
      <c r="T27" s="179">
        <v>43.77</v>
      </c>
      <c r="U27" s="176">
        <v>4.642</v>
      </c>
      <c r="V27" s="176">
        <v>5.469</v>
      </c>
      <c r="W27" s="179">
        <v>45.8</v>
      </c>
      <c r="X27" s="176">
        <v>4.847</v>
      </c>
      <c r="Y27" s="176">
        <v>9.035</v>
      </c>
      <c r="Z27" s="179">
        <v>41.76</v>
      </c>
      <c r="AA27" s="176">
        <v>5.559</v>
      </c>
      <c r="AB27" s="176">
        <v>7.541</v>
      </c>
      <c r="AC27" s="179">
        <v>22.82</v>
      </c>
      <c r="AD27" s="176">
        <v>8.823</v>
      </c>
      <c r="AE27" s="176">
        <v>8.863</v>
      </c>
      <c r="AF27" s="179">
        <v>20.5</v>
      </c>
    </row>
    <row r="28" spans="2:32" ht="12.75">
      <c r="B28" s="232" t="s">
        <v>59</v>
      </c>
      <c r="C28" s="234"/>
      <c r="D28" s="235"/>
      <c r="E28" s="237"/>
      <c r="F28" s="233"/>
      <c r="G28" s="235"/>
      <c r="H28" s="238"/>
      <c r="I28" s="233"/>
      <c r="J28" s="235"/>
      <c r="K28" s="238"/>
      <c r="L28" s="233"/>
      <c r="M28" s="235"/>
      <c r="N28" s="238"/>
      <c r="O28" s="233"/>
      <c r="P28" s="236"/>
      <c r="Q28" s="238"/>
      <c r="R28" s="234"/>
      <c r="S28" s="235"/>
      <c r="T28" s="237"/>
      <c r="U28" s="233"/>
      <c r="V28" s="235"/>
      <c r="W28" s="238"/>
      <c r="X28" s="233"/>
      <c r="Y28" s="235"/>
      <c r="Z28" s="238"/>
      <c r="AA28" s="233"/>
      <c r="AB28" s="235"/>
      <c r="AC28" s="238"/>
      <c r="AD28" s="233"/>
      <c r="AE28" s="236"/>
      <c r="AF28" s="238"/>
    </row>
    <row r="29" spans="2:33" ht="12.75">
      <c r="B29" s="165" t="s">
        <v>41</v>
      </c>
      <c r="C29" s="296">
        <v>125.48</v>
      </c>
      <c r="D29" s="296">
        <v>291.675</v>
      </c>
      <c r="E29" s="225">
        <v>10.76</v>
      </c>
      <c r="F29" s="296">
        <v>117.766</v>
      </c>
      <c r="G29" s="296">
        <v>332.039</v>
      </c>
      <c r="H29" s="225">
        <v>14.98</v>
      </c>
      <c r="I29" s="296">
        <v>123.936</v>
      </c>
      <c r="J29" s="296">
        <v>299.574</v>
      </c>
      <c r="K29" s="225">
        <v>11.3</v>
      </c>
      <c r="L29" s="296">
        <v>101.882</v>
      </c>
      <c r="M29" s="296">
        <v>338.475</v>
      </c>
      <c r="N29" s="225">
        <v>16.61</v>
      </c>
      <c r="O29" s="296">
        <v>108.749</v>
      </c>
      <c r="P29" s="296">
        <v>222.881</v>
      </c>
      <c r="Q29" s="225">
        <v>13.06</v>
      </c>
      <c r="R29" s="296">
        <v>87.841</v>
      </c>
      <c r="S29" s="296">
        <v>204.252</v>
      </c>
      <c r="T29" s="225">
        <v>15.75</v>
      </c>
      <c r="U29" s="296">
        <v>76.578</v>
      </c>
      <c r="V29" s="296">
        <v>171.62</v>
      </c>
      <c r="W29" s="225">
        <v>13.96</v>
      </c>
      <c r="X29" s="296">
        <v>84.427</v>
      </c>
      <c r="Y29" s="296">
        <v>168.154</v>
      </c>
      <c r="Z29" s="225">
        <v>13.7</v>
      </c>
      <c r="AA29" s="296">
        <v>59.432</v>
      </c>
      <c r="AB29" s="296">
        <v>139.47</v>
      </c>
      <c r="AC29" s="225">
        <v>9.36</v>
      </c>
      <c r="AD29" s="296">
        <v>199.331</v>
      </c>
      <c r="AE29" s="296">
        <v>156.08</v>
      </c>
      <c r="AF29" s="225">
        <v>10.86</v>
      </c>
      <c r="AG29" s="137"/>
    </row>
    <row r="30" spans="2:32" ht="12.75">
      <c r="B30" s="43" t="s">
        <v>42</v>
      </c>
      <c r="C30" s="176">
        <v>41.415</v>
      </c>
      <c r="D30" s="176">
        <v>60.247</v>
      </c>
      <c r="E30" s="179">
        <v>24.69</v>
      </c>
      <c r="F30" s="176">
        <v>41.063</v>
      </c>
      <c r="G30" s="176">
        <v>111.739</v>
      </c>
      <c r="H30" s="179">
        <v>34.81</v>
      </c>
      <c r="I30" s="176">
        <v>41.872</v>
      </c>
      <c r="J30" s="176">
        <v>84.944</v>
      </c>
      <c r="K30" s="179">
        <v>28.89</v>
      </c>
      <c r="L30" s="176">
        <v>41.151</v>
      </c>
      <c r="M30" s="176">
        <v>167.9</v>
      </c>
      <c r="N30" s="179">
        <v>31.61</v>
      </c>
      <c r="O30" s="176">
        <v>42.729</v>
      </c>
      <c r="P30" s="176">
        <v>47.679</v>
      </c>
      <c r="Q30" s="179">
        <v>37.23</v>
      </c>
      <c r="R30" s="176">
        <v>43.713</v>
      </c>
      <c r="S30" s="176">
        <v>67.868</v>
      </c>
      <c r="T30" s="179">
        <v>31.93</v>
      </c>
      <c r="U30" s="176">
        <v>39.925</v>
      </c>
      <c r="V30" s="176">
        <v>32.317</v>
      </c>
      <c r="W30" s="179">
        <v>26.81</v>
      </c>
      <c r="X30" s="176">
        <v>41.653</v>
      </c>
      <c r="Y30" s="176">
        <v>29.136</v>
      </c>
      <c r="Z30" s="179">
        <v>16.12</v>
      </c>
      <c r="AA30" s="176">
        <v>23.229</v>
      </c>
      <c r="AB30" s="176">
        <v>37.775</v>
      </c>
      <c r="AC30" s="179">
        <v>14.12</v>
      </c>
      <c r="AD30" s="176">
        <v>101.828</v>
      </c>
      <c r="AE30" s="176">
        <v>42.805</v>
      </c>
      <c r="AF30" s="179">
        <v>15.22</v>
      </c>
    </row>
    <row r="31" spans="2:32" ht="12.75">
      <c r="B31" s="43" t="s">
        <v>43</v>
      </c>
      <c r="C31" s="176">
        <v>36.146</v>
      </c>
      <c r="D31" s="176">
        <v>35.541</v>
      </c>
      <c r="E31" s="179">
        <v>23.67</v>
      </c>
      <c r="F31" s="176">
        <v>28.41</v>
      </c>
      <c r="G31" s="176">
        <v>56.071</v>
      </c>
      <c r="H31" s="179">
        <v>31.33</v>
      </c>
      <c r="I31" s="176">
        <v>33.877</v>
      </c>
      <c r="J31" s="176">
        <v>62.708</v>
      </c>
      <c r="K31" s="179">
        <v>26.06</v>
      </c>
      <c r="L31" s="176">
        <v>24.142</v>
      </c>
      <c r="M31" s="176">
        <v>78.177</v>
      </c>
      <c r="N31" s="179">
        <v>23.83</v>
      </c>
      <c r="O31" s="176">
        <v>25.837</v>
      </c>
      <c r="P31" s="176">
        <v>56.46</v>
      </c>
      <c r="Q31" s="179">
        <v>30.76</v>
      </c>
      <c r="R31" s="176">
        <v>13.703</v>
      </c>
      <c r="S31" s="176">
        <v>51.909</v>
      </c>
      <c r="T31" s="179">
        <v>35.47</v>
      </c>
      <c r="U31" s="176">
        <v>11.449</v>
      </c>
      <c r="V31" s="176">
        <v>46.056</v>
      </c>
      <c r="W31" s="179">
        <v>30.85</v>
      </c>
      <c r="X31" s="176">
        <v>14.227</v>
      </c>
      <c r="Y31" s="176">
        <v>41.741</v>
      </c>
      <c r="Z31" s="179">
        <v>31.95</v>
      </c>
      <c r="AA31" s="176">
        <v>13.414</v>
      </c>
      <c r="AB31" s="176">
        <v>23.397</v>
      </c>
      <c r="AC31" s="179">
        <v>23.26</v>
      </c>
      <c r="AD31" s="176">
        <v>26.775</v>
      </c>
      <c r="AE31" s="176">
        <v>31.946</v>
      </c>
      <c r="AF31" s="179">
        <v>30.44</v>
      </c>
    </row>
    <row r="32" spans="2:32" ht="12.75">
      <c r="B32" s="43" t="s">
        <v>44</v>
      </c>
      <c r="C32" s="176">
        <v>6.74</v>
      </c>
      <c r="D32" s="176">
        <v>19.974</v>
      </c>
      <c r="E32" s="179">
        <v>44.63</v>
      </c>
      <c r="F32" s="176">
        <v>6.708</v>
      </c>
      <c r="G32" s="176">
        <v>52.489</v>
      </c>
      <c r="H32" s="179">
        <v>49.99</v>
      </c>
      <c r="I32" s="176">
        <v>5.338</v>
      </c>
      <c r="J32" s="176">
        <v>9.906</v>
      </c>
      <c r="K32" s="179">
        <v>40.41</v>
      </c>
      <c r="L32" s="176">
        <v>3.135</v>
      </c>
      <c r="M32" s="176">
        <v>11.055</v>
      </c>
      <c r="N32" s="179">
        <v>32.8</v>
      </c>
      <c r="O32" s="176">
        <v>2.739</v>
      </c>
      <c r="P32" s="176">
        <v>14.227</v>
      </c>
      <c r="Q32" s="179">
        <v>64.67</v>
      </c>
      <c r="R32" s="176">
        <v>3.344</v>
      </c>
      <c r="S32" s="176">
        <v>4.746</v>
      </c>
      <c r="T32" s="179">
        <v>31.24</v>
      </c>
      <c r="U32" s="176">
        <v>2.314</v>
      </c>
      <c r="V32" s="176">
        <v>4.103</v>
      </c>
      <c r="W32" s="179">
        <v>36.5</v>
      </c>
      <c r="X32" s="176">
        <v>2.047</v>
      </c>
      <c r="Y32" s="176">
        <v>10.289</v>
      </c>
      <c r="Z32" s="179">
        <v>73.33</v>
      </c>
      <c r="AA32" s="176">
        <v>1.851</v>
      </c>
      <c r="AB32" s="176">
        <v>9.499</v>
      </c>
      <c r="AC32" s="179">
        <v>61.77</v>
      </c>
      <c r="AD32" s="176">
        <v>2.152</v>
      </c>
      <c r="AE32" s="176">
        <v>4.247</v>
      </c>
      <c r="AF32" s="179">
        <v>50.3</v>
      </c>
    </row>
    <row r="33" spans="2:32" ht="12.75">
      <c r="B33" s="43" t="s">
        <v>45</v>
      </c>
      <c r="C33" s="176">
        <v>3.88</v>
      </c>
      <c r="D33" s="176">
        <v>33.873</v>
      </c>
      <c r="E33" s="179">
        <v>36.46</v>
      </c>
      <c r="F33" s="176">
        <v>2.843</v>
      </c>
      <c r="G33" s="176">
        <v>12.436</v>
      </c>
      <c r="H33" s="179">
        <v>23.19</v>
      </c>
      <c r="I33" s="176">
        <v>4.532</v>
      </c>
      <c r="J33" s="176">
        <v>29.446</v>
      </c>
      <c r="K33" s="179">
        <v>35.85</v>
      </c>
      <c r="L33" s="176">
        <v>3.113</v>
      </c>
      <c r="M33" s="176">
        <v>10.418</v>
      </c>
      <c r="N33" s="179">
        <v>23.52</v>
      </c>
      <c r="O33" s="176">
        <v>1.943</v>
      </c>
      <c r="P33" s="176">
        <v>17.89</v>
      </c>
      <c r="Q33" s="179">
        <v>26.28</v>
      </c>
      <c r="R33" s="176">
        <v>2.516</v>
      </c>
      <c r="S33" s="176">
        <v>22.207</v>
      </c>
      <c r="T33" s="179">
        <v>29.33</v>
      </c>
      <c r="U33" s="176">
        <v>2.268</v>
      </c>
      <c r="V33" s="176">
        <v>23</v>
      </c>
      <c r="W33" s="179">
        <v>35.79</v>
      </c>
      <c r="X33" s="176">
        <v>3.227</v>
      </c>
      <c r="Y33" s="176">
        <v>36.135</v>
      </c>
      <c r="Z33" s="179">
        <v>42.18</v>
      </c>
      <c r="AA33" s="176">
        <v>2.645</v>
      </c>
      <c r="AB33" s="176">
        <v>22.049</v>
      </c>
      <c r="AC33" s="179">
        <v>37.41</v>
      </c>
      <c r="AD33" s="176">
        <v>6.201</v>
      </c>
      <c r="AE33" s="176">
        <v>19.958</v>
      </c>
      <c r="AF33" s="179">
        <v>54.67</v>
      </c>
    </row>
    <row r="34" spans="2:32" ht="12.75">
      <c r="B34" s="43" t="s">
        <v>46</v>
      </c>
      <c r="C34" s="176">
        <v>23.106</v>
      </c>
      <c r="D34" s="176">
        <v>88.163</v>
      </c>
      <c r="E34" s="179">
        <v>15.37</v>
      </c>
      <c r="F34" s="176">
        <v>21.535</v>
      </c>
      <c r="G34" s="176">
        <v>78.569</v>
      </c>
      <c r="H34" s="179">
        <v>16.67</v>
      </c>
      <c r="I34" s="176">
        <v>19.767</v>
      </c>
      <c r="J34" s="176">
        <v>77.299</v>
      </c>
      <c r="K34" s="179">
        <v>16.9</v>
      </c>
      <c r="L34" s="176">
        <v>14.638</v>
      </c>
      <c r="M34" s="176">
        <v>43.699</v>
      </c>
      <c r="N34" s="179">
        <v>15.34</v>
      </c>
      <c r="O34" s="176">
        <v>17.481</v>
      </c>
      <c r="P34" s="176">
        <v>45.747</v>
      </c>
      <c r="Q34" s="179">
        <v>15.43</v>
      </c>
      <c r="R34" s="176">
        <v>13.097</v>
      </c>
      <c r="S34" s="176">
        <v>21.836</v>
      </c>
      <c r="T34" s="179">
        <v>14.54</v>
      </c>
      <c r="U34" s="176">
        <v>11.533</v>
      </c>
      <c r="V34" s="176">
        <v>19.687</v>
      </c>
      <c r="W34" s="179">
        <v>14.85</v>
      </c>
      <c r="X34" s="176">
        <v>11.588</v>
      </c>
      <c r="Y34" s="176">
        <v>19.368</v>
      </c>
      <c r="Z34" s="179">
        <v>15.27</v>
      </c>
      <c r="AA34" s="176">
        <v>8.023</v>
      </c>
      <c r="AB34" s="176">
        <v>18.895</v>
      </c>
      <c r="AC34" s="179">
        <v>14.17</v>
      </c>
      <c r="AD34" s="176">
        <v>41.724</v>
      </c>
      <c r="AE34" s="176">
        <v>21.241</v>
      </c>
      <c r="AF34" s="179">
        <v>13.33</v>
      </c>
    </row>
    <row r="35" spans="2:32" ht="12.75">
      <c r="B35" s="43" t="s">
        <v>47</v>
      </c>
      <c r="C35" s="176">
        <v>4.191</v>
      </c>
      <c r="D35" s="176">
        <v>7.915</v>
      </c>
      <c r="E35" s="179">
        <v>38.86</v>
      </c>
      <c r="F35" s="176">
        <v>4.375</v>
      </c>
      <c r="G35" s="176">
        <v>8.926</v>
      </c>
      <c r="H35" s="179">
        <v>35.11</v>
      </c>
      <c r="I35" s="176">
        <v>3.829</v>
      </c>
      <c r="J35" s="176">
        <v>14.739</v>
      </c>
      <c r="K35" s="179">
        <v>51.91</v>
      </c>
      <c r="L35" s="176">
        <v>4.847</v>
      </c>
      <c r="M35" s="176">
        <v>8.205</v>
      </c>
      <c r="N35" s="179">
        <v>40.24</v>
      </c>
      <c r="O35" s="176">
        <v>5.079</v>
      </c>
      <c r="P35" s="176">
        <v>7.486</v>
      </c>
      <c r="Q35" s="179">
        <v>33.61</v>
      </c>
      <c r="R35" s="176">
        <v>6.594</v>
      </c>
      <c r="S35" s="176">
        <v>6.241</v>
      </c>
      <c r="T35" s="179">
        <v>15.86</v>
      </c>
      <c r="U35" s="176">
        <v>4.732</v>
      </c>
      <c r="V35" s="176">
        <v>8.33</v>
      </c>
      <c r="W35" s="179">
        <v>11.85</v>
      </c>
      <c r="X35" s="176">
        <v>6.415</v>
      </c>
      <c r="Y35" s="176">
        <v>18.176</v>
      </c>
      <c r="Z35" s="179">
        <v>25.43</v>
      </c>
      <c r="AA35" s="176">
        <v>4.676</v>
      </c>
      <c r="AB35" s="176">
        <v>12.938</v>
      </c>
      <c r="AC35" s="179">
        <v>10.18</v>
      </c>
      <c r="AD35" s="176">
        <v>12.607</v>
      </c>
      <c r="AE35" s="176">
        <v>18.39</v>
      </c>
      <c r="AF35" s="179">
        <v>16.95</v>
      </c>
    </row>
    <row r="36" spans="2:32" ht="12.75">
      <c r="B36" s="43" t="s">
        <v>48</v>
      </c>
      <c r="C36" s="176">
        <v>6.82</v>
      </c>
      <c r="D36" s="176">
        <v>33.658</v>
      </c>
      <c r="E36" s="179">
        <v>55.99</v>
      </c>
      <c r="F36" s="176">
        <v>10.27</v>
      </c>
      <c r="G36" s="176">
        <v>3.058</v>
      </c>
      <c r="H36" s="179">
        <v>32.63</v>
      </c>
      <c r="I36" s="176">
        <v>12.275</v>
      </c>
      <c r="J36" s="176">
        <v>7.594</v>
      </c>
      <c r="K36" s="179">
        <v>64.02</v>
      </c>
      <c r="L36" s="176">
        <v>8.203</v>
      </c>
      <c r="M36" s="176">
        <v>8.312</v>
      </c>
      <c r="N36" s="179">
        <v>45.64</v>
      </c>
      <c r="O36" s="176">
        <v>9.27</v>
      </c>
      <c r="P36" s="176">
        <v>16.641</v>
      </c>
      <c r="Q36" s="179">
        <v>64.15</v>
      </c>
      <c r="R36" s="176">
        <v>1.697</v>
      </c>
      <c r="S36" s="176">
        <v>21.802</v>
      </c>
      <c r="T36" s="179">
        <v>58.9</v>
      </c>
      <c r="U36" s="176">
        <v>0.623</v>
      </c>
      <c r="V36" s="176">
        <v>27.059</v>
      </c>
      <c r="W36" s="179">
        <v>58.31</v>
      </c>
      <c r="X36" s="176">
        <v>1.07</v>
      </c>
      <c r="Y36" s="176">
        <v>0.576</v>
      </c>
      <c r="Z36" s="179">
        <v>41.36</v>
      </c>
      <c r="AA36" s="176">
        <v>0.944</v>
      </c>
      <c r="AB36" s="176">
        <v>1.409</v>
      </c>
      <c r="AC36" s="179">
        <v>65.21</v>
      </c>
      <c r="AD36" s="176">
        <v>1.401</v>
      </c>
      <c r="AE36" s="176">
        <v>0.454</v>
      </c>
      <c r="AF36" s="179">
        <v>36.47</v>
      </c>
    </row>
    <row r="37" spans="2:32" ht="12.75">
      <c r="B37" s="43" t="s">
        <v>49</v>
      </c>
      <c r="C37" s="176">
        <v>3.182</v>
      </c>
      <c r="D37" s="176">
        <v>10.43</v>
      </c>
      <c r="E37" s="179">
        <v>34.16</v>
      </c>
      <c r="F37" s="176">
        <v>2.562</v>
      </c>
      <c r="G37" s="176">
        <v>6.703</v>
      </c>
      <c r="H37" s="179">
        <v>25.9</v>
      </c>
      <c r="I37" s="176">
        <v>2.447</v>
      </c>
      <c r="J37" s="176">
        <v>10.904</v>
      </c>
      <c r="K37" s="179">
        <v>52.16</v>
      </c>
      <c r="L37" s="176">
        <v>2.652</v>
      </c>
      <c r="M37" s="176">
        <v>10.967</v>
      </c>
      <c r="N37" s="179">
        <v>46.49</v>
      </c>
      <c r="O37" s="176">
        <v>3.669</v>
      </c>
      <c r="P37" s="176">
        <v>15.26</v>
      </c>
      <c r="Q37" s="179">
        <v>47.93</v>
      </c>
      <c r="R37" s="176">
        <v>3.177</v>
      </c>
      <c r="S37" s="176">
        <v>6.338</v>
      </c>
      <c r="T37" s="179">
        <v>38.35</v>
      </c>
      <c r="U37" s="176">
        <v>3.733</v>
      </c>
      <c r="V37" s="176">
        <v>10.002</v>
      </c>
      <c r="W37" s="179">
        <v>30.35</v>
      </c>
      <c r="X37" s="176">
        <v>4.199</v>
      </c>
      <c r="Y37" s="176">
        <v>11.662</v>
      </c>
      <c r="Z37" s="179">
        <v>20.88</v>
      </c>
      <c r="AA37" s="176">
        <v>4.65</v>
      </c>
      <c r="AB37" s="176">
        <v>12.786</v>
      </c>
      <c r="AC37" s="179">
        <v>10.54</v>
      </c>
      <c r="AD37" s="176">
        <v>6.644</v>
      </c>
      <c r="AE37" s="176">
        <v>16.358</v>
      </c>
      <c r="AF37" s="179">
        <v>10.2</v>
      </c>
    </row>
    <row r="38" spans="2:32" ht="12.75">
      <c r="B38" s="232" t="s">
        <v>60</v>
      </c>
      <c r="C38" s="234"/>
      <c r="D38" s="235"/>
      <c r="E38" s="237"/>
      <c r="F38" s="233"/>
      <c r="G38" s="235"/>
      <c r="H38" s="238"/>
      <c r="I38" s="233"/>
      <c r="J38" s="235"/>
      <c r="K38" s="238"/>
      <c r="L38" s="233"/>
      <c r="M38" s="235"/>
      <c r="N38" s="238"/>
      <c r="O38" s="233"/>
      <c r="P38" s="236"/>
      <c r="Q38" s="238"/>
      <c r="R38" s="234"/>
      <c r="S38" s="235"/>
      <c r="T38" s="237"/>
      <c r="U38" s="233"/>
      <c r="V38" s="235"/>
      <c r="W38" s="238"/>
      <c r="X38" s="233"/>
      <c r="Y38" s="235"/>
      <c r="Z38" s="238"/>
      <c r="AA38" s="233"/>
      <c r="AB38" s="235"/>
      <c r="AC38" s="238"/>
      <c r="AD38" s="233"/>
      <c r="AE38" s="236"/>
      <c r="AF38" s="238"/>
    </row>
    <row r="39" spans="2:33" ht="12.75">
      <c r="B39" s="165" t="s">
        <v>41</v>
      </c>
      <c r="C39" s="296">
        <v>90.9</v>
      </c>
      <c r="D39" s="296">
        <v>122.69</v>
      </c>
      <c r="E39" s="225">
        <v>12.9</v>
      </c>
      <c r="F39" s="296">
        <v>82.999</v>
      </c>
      <c r="G39" s="296">
        <v>141.524</v>
      </c>
      <c r="H39" s="225">
        <v>16.12</v>
      </c>
      <c r="I39" s="296">
        <v>73.612</v>
      </c>
      <c r="J39" s="296">
        <v>142.587</v>
      </c>
      <c r="K39" s="225">
        <v>22.49</v>
      </c>
      <c r="L39" s="296">
        <v>67.307</v>
      </c>
      <c r="M39" s="296">
        <v>158.691</v>
      </c>
      <c r="N39" s="225">
        <v>17.44</v>
      </c>
      <c r="O39" s="296">
        <v>69.85</v>
      </c>
      <c r="P39" s="296">
        <v>128.387</v>
      </c>
      <c r="Q39" s="225">
        <v>17.55</v>
      </c>
      <c r="R39" s="296">
        <v>52.191</v>
      </c>
      <c r="S39" s="296">
        <v>109.772</v>
      </c>
      <c r="T39" s="225">
        <v>24.85</v>
      </c>
      <c r="U39" s="296">
        <v>56.285</v>
      </c>
      <c r="V39" s="296">
        <v>137.823</v>
      </c>
      <c r="W39" s="225">
        <v>21.57</v>
      </c>
      <c r="X39" s="296">
        <v>48.439</v>
      </c>
      <c r="Y39" s="296">
        <v>92.291</v>
      </c>
      <c r="Z39" s="225">
        <v>20.19</v>
      </c>
      <c r="AA39" s="296">
        <v>61.83</v>
      </c>
      <c r="AB39" s="296">
        <v>110.769</v>
      </c>
      <c r="AC39" s="225">
        <v>24.22</v>
      </c>
      <c r="AD39" s="296">
        <v>55.219</v>
      </c>
      <c r="AE39" s="296">
        <v>121.021</v>
      </c>
      <c r="AF39" s="225">
        <v>26.84</v>
      </c>
      <c r="AG39" s="137"/>
    </row>
    <row r="40" spans="2:32" ht="12.75">
      <c r="B40" s="43" t="s">
        <v>42</v>
      </c>
      <c r="C40" s="176">
        <v>1.305</v>
      </c>
      <c r="D40" s="176">
        <v>0.179</v>
      </c>
      <c r="E40" s="179">
        <v>101.66</v>
      </c>
      <c r="F40" s="176">
        <v>1.192</v>
      </c>
      <c r="G40" s="176">
        <v>0.158</v>
      </c>
      <c r="H40" s="179">
        <v>101.66</v>
      </c>
      <c r="I40" s="176">
        <v>0.697</v>
      </c>
      <c r="J40" s="176">
        <v>0.152</v>
      </c>
      <c r="K40" s="179">
        <v>101.66</v>
      </c>
      <c r="L40" s="176">
        <v>0.741</v>
      </c>
      <c r="M40" s="176">
        <v>0.148</v>
      </c>
      <c r="N40" s="179">
        <v>101.66</v>
      </c>
      <c r="O40" s="176">
        <v>1.578</v>
      </c>
      <c r="P40" s="176">
        <v>1.589</v>
      </c>
      <c r="Q40" s="179">
        <v>48.75</v>
      </c>
      <c r="R40" s="176">
        <v>3.199</v>
      </c>
      <c r="S40" s="176">
        <v>1.978</v>
      </c>
      <c r="T40" s="179">
        <v>39.57</v>
      </c>
      <c r="U40" s="176">
        <v>4.31</v>
      </c>
      <c r="V40" s="176">
        <v>2.368</v>
      </c>
      <c r="W40" s="179">
        <v>33.94</v>
      </c>
      <c r="X40" s="176">
        <v>2.754</v>
      </c>
      <c r="Y40" s="176">
        <v>3.18</v>
      </c>
      <c r="Z40" s="179">
        <v>28.09</v>
      </c>
      <c r="AA40" s="176">
        <v>2.896</v>
      </c>
      <c r="AB40" s="176">
        <v>3.903</v>
      </c>
      <c r="AC40" s="179">
        <v>23.74</v>
      </c>
      <c r="AD40" s="176">
        <v>3.146</v>
      </c>
      <c r="AE40" s="176">
        <v>4.476</v>
      </c>
      <c r="AF40" s="179">
        <v>20.95</v>
      </c>
    </row>
    <row r="41" spans="2:32" ht="12.75">
      <c r="B41" s="43" t="s">
        <v>43</v>
      </c>
      <c r="C41" s="176">
        <v>25.852</v>
      </c>
      <c r="D41" s="176">
        <v>49.328</v>
      </c>
      <c r="E41" s="179">
        <v>20.39</v>
      </c>
      <c r="F41" s="176">
        <v>24.195</v>
      </c>
      <c r="G41" s="176">
        <v>38.631</v>
      </c>
      <c r="H41" s="179">
        <v>23.35</v>
      </c>
      <c r="I41" s="176">
        <v>18.841</v>
      </c>
      <c r="J41" s="176">
        <v>73.231</v>
      </c>
      <c r="K41" s="179">
        <v>40.39</v>
      </c>
      <c r="L41" s="176">
        <v>18.403</v>
      </c>
      <c r="M41" s="176">
        <v>83.713</v>
      </c>
      <c r="N41" s="179">
        <v>25.82</v>
      </c>
      <c r="O41" s="176">
        <v>14.501</v>
      </c>
      <c r="P41" s="176">
        <v>52.435</v>
      </c>
      <c r="Q41" s="179">
        <v>24.43</v>
      </c>
      <c r="R41" s="176">
        <v>10.422</v>
      </c>
      <c r="S41" s="176">
        <v>66.514</v>
      </c>
      <c r="T41" s="179">
        <v>39.54</v>
      </c>
      <c r="U41" s="176">
        <v>10.61</v>
      </c>
      <c r="V41" s="176">
        <v>55.737</v>
      </c>
      <c r="W41" s="179">
        <v>37.43</v>
      </c>
      <c r="X41" s="176">
        <v>12.358</v>
      </c>
      <c r="Y41" s="176">
        <v>37.351</v>
      </c>
      <c r="Z41" s="179">
        <v>27.44</v>
      </c>
      <c r="AA41" s="176">
        <v>12.914</v>
      </c>
      <c r="AB41" s="176">
        <v>36.305</v>
      </c>
      <c r="AC41" s="179">
        <v>38.69</v>
      </c>
      <c r="AD41" s="176">
        <v>14.534</v>
      </c>
      <c r="AE41" s="176">
        <v>33.42</v>
      </c>
      <c r="AF41" s="179">
        <v>37.98</v>
      </c>
    </row>
    <row r="42" spans="2:32" ht="12.75">
      <c r="B42" s="43" t="s">
        <v>44</v>
      </c>
      <c r="C42" s="176">
        <v>53.209</v>
      </c>
      <c r="D42" s="176">
        <v>19.969</v>
      </c>
      <c r="E42" s="179">
        <v>30.6</v>
      </c>
      <c r="F42" s="176">
        <v>49.295</v>
      </c>
      <c r="G42" s="176">
        <v>28.758</v>
      </c>
      <c r="H42" s="179">
        <v>37.31</v>
      </c>
      <c r="I42" s="176">
        <v>46.437</v>
      </c>
      <c r="J42" s="176">
        <v>21.043</v>
      </c>
      <c r="K42" s="179">
        <v>54.59</v>
      </c>
      <c r="L42" s="176">
        <v>39.317</v>
      </c>
      <c r="M42" s="176">
        <v>24.299</v>
      </c>
      <c r="N42" s="179">
        <v>66.32</v>
      </c>
      <c r="O42" s="176">
        <v>47.028</v>
      </c>
      <c r="P42" s="176">
        <v>22.843</v>
      </c>
      <c r="Q42" s="179">
        <v>70.81</v>
      </c>
      <c r="R42" s="176">
        <v>30.997</v>
      </c>
      <c r="S42" s="176">
        <v>5.863</v>
      </c>
      <c r="T42" s="179">
        <v>45.98</v>
      </c>
      <c r="U42" s="176">
        <v>29.041</v>
      </c>
      <c r="V42" s="176">
        <v>14.707</v>
      </c>
      <c r="W42" s="179">
        <v>55.89</v>
      </c>
      <c r="X42" s="176">
        <v>24.704</v>
      </c>
      <c r="Y42" s="176">
        <v>14.668</v>
      </c>
      <c r="Z42" s="179">
        <v>80.44</v>
      </c>
      <c r="AA42" s="176">
        <v>33.587</v>
      </c>
      <c r="AB42" s="176">
        <v>2.341</v>
      </c>
      <c r="AC42" s="179">
        <v>68.62</v>
      </c>
      <c r="AD42" s="176">
        <v>24.073</v>
      </c>
      <c r="AE42" s="176">
        <v>30.095</v>
      </c>
      <c r="AF42" s="179">
        <v>85.58</v>
      </c>
    </row>
    <row r="43" spans="2:32" ht="12.75">
      <c r="B43" s="43" t="s">
        <v>45</v>
      </c>
      <c r="C43" s="176">
        <v>3.021</v>
      </c>
      <c r="D43" s="176">
        <v>15.104</v>
      </c>
      <c r="E43" s="179">
        <v>26.33</v>
      </c>
      <c r="F43" s="176">
        <v>1.673</v>
      </c>
      <c r="G43" s="176">
        <v>21.477</v>
      </c>
      <c r="H43" s="179">
        <v>31.28</v>
      </c>
      <c r="I43" s="176">
        <v>1.905</v>
      </c>
      <c r="J43" s="176">
        <v>16.81</v>
      </c>
      <c r="K43" s="179">
        <v>25.27</v>
      </c>
      <c r="L43" s="176">
        <v>1.76</v>
      </c>
      <c r="M43" s="176">
        <v>26.879</v>
      </c>
      <c r="N43" s="179">
        <v>27.08</v>
      </c>
      <c r="O43" s="176">
        <v>1.366</v>
      </c>
      <c r="P43" s="176">
        <v>27.37</v>
      </c>
      <c r="Q43" s="179">
        <v>34.1</v>
      </c>
      <c r="R43" s="176">
        <v>2.058</v>
      </c>
      <c r="S43" s="176">
        <v>20.466</v>
      </c>
      <c r="T43" s="179">
        <v>35.02</v>
      </c>
      <c r="U43" s="176">
        <v>2.186</v>
      </c>
      <c r="V43" s="176">
        <v>35.806</v>
      </c>
      <c r="W43" s="179">
        <v>47.8</v>
      </c>
      <c r="X43" s="176">
        <v>2.05</v>
      </c>
      <c r="Y43" s="176">
        <v>16.511</v>
      </c>
      <c r="Z43" s="179">
        <v>31.36</v>
      </c>
      <c r="AA43" s="176">
        <v>2.259</v>
      </c>
      <c r="AB43" s="176">
        <v>36.86</v>
      </c>
      <c r="AC43" s="179">
        <v>57.95</v>
      </c>
      <c r="AD43" s="176">
        <v>2.631</v>
      </c>
      <c r="AE43" s="176">
        <v>28.131</v>
      </c>
      <c r="AF43" s="179">
        <v>53.71</v>
      </c>
    </row>
    <row r="44" spans="2:32" ht="12.75">
      <c r="B44" s="43" t="s">
        <v>46</v>
      </c>
      <c r="C44" s="176">
        <v>1.776</v>
      </c>
      <c r="D44" s="176">
        <v>25.565</v>
      </c>
      <c r="E44" s="179">
        <v>28.89</v>
      </c>
      <c r="F44" s="176">
        <v>1.504</v>
      </c>
      <c r="G44" s="176">
        <v>20.894</v>
      </c>
      <c r="H44" s="179">
        <v>30.15</v>
      </c>
      <c r="I44" s="176">
        <v>1.569</v>
      </c>
      <c r="J44" s="176">
        <v>15.988</v>
      </c>
      <c r="K44" s="179">
        <v>25.83</v>
      </c>
      <c r="L44" s="176">
        <v>2.092</v>
      </c>
      <c r="M44" s="176">
        <v>12.032</v>
      </c>
      <c r="N44" s="179">
        <v>30.01</v>
      </c>
      <c r="O44" s="176">
        <v>1.945</v>
      </c>
      <c r="P44" s="176">
        <v>20.278</v>
      </c>
      <c r="Q44" s="179">
        <v>27.76</v>
      </c>
      <c r="R44" s="176">
        <v>1.625</v>
      </c>
      <c r="S44" s="176">
        <v>9.419</v>
      </c>
      <c r="T44" s="179">
        <v>32.97</v>
      </c>
      <c r="U44" s="176">
        <v>2.253</v>
      </c>
      <c r="V44" s="176">
        <v>7.889</v>
      </c>
      <c r="W44" s="179">
        <v>34.2</v>
      </c>
      <c r="X44" s="176">
        <v>1.458</v>
      </c>
      <c r="Y44" s="176">
        <v>7.484</v>
      </c>
      <c r="Z44" s="179">
        <v>34.78</v>
      </c>
      <c r="AA44" s="176">
        <v>2.101</v>
      </c>
      <c r="AB44" s="176">
        <v>7.837</v>
      </c>
      <c r="AC44" s="179">
        <v>32.05</v>
      </c>
      <c r="AD44" s="176">
        <v>1.777</v>
      </c>
      <c r="AE44" s="176">
        <v>8.567</v>
      </c>
      <c r="AF44" s="179">
        <v>30.33</v>
      </c>
    </row>
    <row r="45" spans="2:32" ht="12.75">
      <c r="B45" s="43" t="s">
        <v>47</v>
      </c>
      <c r="C45" s="176">
        <v>0.416</v>
      </c>
      <c r="D45" s="176">
        <v>3.456</v>
      </c>
      <c r="E45" s="179">
        <v>73.58</v>
      </c>
      <c r="F45" s="176">
        <v>0.395</v>
      </c>
      <c r="G45" s="176">
        <v>7.169</v>
      </c>
      <c r="H45" s="179">
        <v>94.91</v>
      </c>
      <c r="I45" s="176">
        <v>0.443</v>
      </c>
      <c r="J45" s="176">
        <v>1.497</v>
      </c>
      <c r="K45" s="179">
        <v>81.17</v>
      </c>
      <c r="L45" s="176">
        <v>0.515</v>
      </c>
      <c r="M45" s="176">
        <v>1.586</v>
      </c>
      <c r="N45" s="179">
        <v>80.3</v>
      </c>
      <c r="O45" s="176">
        <v>0.809</v>
      </c>
      <c r="P45" s="176">
        <v>0.578</v>
      </c>
      <c r="Q45" s="179">
        <v>52.67</v>
      </c>
      <c r="R45" s="176">
        <v>1.041</v>
      </c>
      <c r="S45" s="176">
        <v>1.442</v>
      </c>
      <c r="T45" s="179">
        <v>26.37</v>
      </c>
      <c r="U45" s="176">
        <v>1.596</v>
      </c>
      <c r="V45" s="176">
        <v>3.99</v>
      </c>
      <c r="W45" s="179">
        <v>35.53</v>
      </c>
      <c r="X45" s="176">
        <v>1.506</v>
      </c>
      <c r="Y45" s="176">
        <v>4.818</v>
      </c>
      <c r="Z45" s="179">
        <v>30.08</v>
      </c>
      <c r="AA45" s="176">
        <v>3.021</v>
      </c>
      <c r="AB45" s="176">
        <v>5.466</v>
      </c>
      <c r="AC45" s="179">
        <v>26.97</v>
      </c>
      <c r="AD45" s="176">
        <v>2.592</v>
      </c>
      <c r="AE45" s="176">
        <v>6.519</v>
      </c>
      <c r="AF45" s="179">
        <v>23.19</v>
      </c>
    </row>
    <row r="46" spans="2:32" ht="12.75">
      <c r="B46" s="43" t="s">
        <v>48</v>
      </c>
      <c r="C46" s="176">
        <v>2.767</v>
      </c>
      <c r="D46" s="176">
        <v>0</v>
      </c>
      <c r="E46" s="179">
        <v>0</v>
      </c>
      <c r="F46" s="176">
        <v>3.127</v>
      </c>
      <c r="G46" s="176">
        <v>0</v>
      </c>
      <c r="H46" s="179">
        <v>0</v>
      </c>
      <c r="I46" s="176">
        <v>2.041</v>
      </c>
      <c r="J46" s="176">
        <v>0</v>
      </c>
      <c r="K46" s="179">
        <v>0</v>
      </c>
      <c r="L46" s="176">
        <v>1.553</v>
      </c>
      <c r="M46" s="176">
        <v>0</v>
      </c>
      <c r="N46" s="179">
        <v>0</v>
      </c>
      <c r="O46" s="176">
        <v>0.963</v>
      </c>
      <c r="P46" s="176">
        <v>0</v>
      </c>
      <c r="Q46" s="179">
        <v>0</v>
      </c>
      <c r="R46" s="176">
        <v>0.786</v>
      </c>
      <c r="S46" s="176">
        <v>0.012</v>
      </c>
      <c r="T46" s="179">
        <v>52.67</v>
      </c>
      <c r="U46" s="176">
        <v>0.482</v>
      </c>
      <c r="V46" s="176">
        <v>0.012</v>
      </c>
      <c r="W46" s="179">
        <v>52.67</v>
      </c>
      <c r="X46" s="176">
        <v>0.497</v>
      </c>
      <c r="Y46" s="176">
        <v>0.012</v>
      </c>
      <c r="Z46" s="179">
        <v>52.67</v>
      </c>
      <c r="AA46" s="176">
        <v>0.667</v>
      </c>
      <c r="AB46" s="176">
        <v>0.012</v>
      </c>
      <c r="AC46" s="179">
        <v>52.67</v>
      </c>
      <c r="AD46" s="176">
        <v>0.74</v>
      </c>
      <c r="AE46" s="176">
        <v>0.012</v>
      </c>
      <c r="AF46" s="179">
        <v>52.67</v>
      </c>
    </row>
    <row r="47" spans="2:32" ht="12.75">
      <c r="B47" s="43" t="s">
        <v>49</v>
      </c>
      <c r="C47" s="176">
        <v>2.554</v>
      </c>
      <c r="D47" s="176">
        <v>9.09</v>
      </c>
      <c r="E47" s="179">
        <v>38.18</v>
      </c>
      <c r="F47" s="176">
        <v>1.617</v>
      </c>
      <c r="G47" s="176">
        <v>24.437</v>
      </c>
      <c r="H47" s="179">
        <v>48.38</v>
      </c>
      <c r="I47" s="176">
        <v>1.68</v>
      </c>
      <c r="J47" s="176">
        <v>13.866</v>
      </c>
      <c r="K47" s="179">
        <v>55.23</v>
      </c>
      <c r="L47" s="176">
        <v>2.926</v>
      </c>
      <c r="M47" s="176">
        <v>10.034</v>
      </c>
      <c r="N47" s="179">
        <v>67.65</v>
      </c>
      <c r="O47" s="176">
        <v>1.66</v>
      </c>
      <c r="P47" s="176">
        <v>3.294</v>
      </c>
      <c r="Q47" s="179">
        <v>59.88</v>
      </c>
      <c r="R47" s="176">
        <v>2.063</v>
      </c>
      <c r="S47" s="176">
        <v>4.077</v>
      </c>
      <c r="T47" s="179">
        <v>47.04</v>
      </c>
      <c r="U47" s="176">
        <v>5.805</v>
      </c>
      <c r="V47" s="176">
        <v>17.313</v>
      </c>
      <c r="W47" s="179">
        <v>55.03</v>
      </c>
      <c r="X47" s="176">
        <v>3.113</v>
      </c>
      <c r="Y47" s="176">
        <v>8.267</v>
      </c>
      <c r="Z47" s="179">
        <v>25.8</v>
      </c>
      <c r="AA47" s="176">
        <v>4.384</v>
      </c>
      <c r="AB47" s="176">
        <v>18.045</v>
      </c>
      <c r="AC47" s="179">
        <v>46.35</v>
      </c>
      <c r="AD47" s="176">
        <v>5.727</v>
      </c>
      <c r="AE47" s="176">
        <v>9.801</v>
      </c>
      <c r="AF47" s="179">
        <v>19.28</v>
      </c>
    </row>
    <row r="48" spans="2:32" ht="12.75">
      <c r="B48" s="232" t="s">
        <v>61</v>
      </c>
      <c r="C48" s="234"/>
      <c r="D48" s="235"/>
      <c r="E48" s="237"/>
      <c r="F48" s="233"/>
      <c r="G48" s="235"/>
      <c r="H48" s="238"/>
      <c r="I48" s="233"/>
      <c r="J48" s="235"/>
      <c r="K48" s="238"/>
      <c r="L48" s="233"/>
      <c r="M48" s="235"/>
      <c r="N48" s="238"/>
      <c r="O48" s="233"/>
      <c r="P48" s="236"/>
      <c r="Q48" s="238"/>
      <c r="R48" s="234"/>
      <c r="S48" s="235"/>
      <c r="T48" s="237"/>
      <c r="U48" s="233"/>
      <c r="V48" s="235"/>
      <c r="W48" s="238"/>
      <c r="X48" s="233"/>
      <c r="Y48" s="235"/>
      <c r="Z48" s="238"/>
      <c r="AA48" s="233"/>
      <c r="AB48" s="235"/>
      <c r="AC48" s="238"/>
      <c r="AD48" s="233"/>
      <c r="AE48" s="236"/>
      <c r="AF48" s="238"/>
    </row>
    <row r="49" spans="2:33" ht="12.75">
      <c r="B49" s="165" t="s">
        <v>41</v>
      </c>
      <c r="C49" s="296">
        <v>185.983</v>
      </c>
      <c r="D49" s="296">
        <v>179.179</v>
      </c>
      <c r="E49" s="225">
        <v>10.94</v>
      </c>
      <c r="F49" s="296">
        <v>166.109</v>
      </c>
      <c r="G49" s="296">
        <v>216.434</v>
      </c>
      <c r="H49" s="225">
        <v>12.12</v>
      </c>
      <c r="I49" s="296">
        <v>157.461</v>
      </c>
      <c r="J49" s="296">
        <v>199.125</v>
      </c>
      <c r="K49" s="225">
        <v>15.92</v>
      </c>
      <c r="L49" s="296">
        <v>171.053</v>
      </c>
      <c r="M49" s="296">
        <v>261.668</v>
      </c>
      <c r="N49" s="225">
        <v>17.4</v>
      </c>
      <c r="O49" s="296">
        <v>161.538</v>
      </c>
      <c r="P49" s="296">
        <v>303.748</v>
      </c>
      <c r="Q49" s="225">
        <v>17.6</v>
      </c>
      <c r="R49" s="296">
        <v>171.028</v>
      </c>
      <c r="S49" s="296">
        <v>226.172</v>
      </c>
      <c r="T49" s="225">
        <v>17.92</v>
      </c>
      <c r="U49" s="296">
        <v>129.685</v>
      </c>
      <c r="V49" s="296">
        <v>137.109</v>
      </c>
      <c r="W49" s="225">
        <v>20.49</v>
      </c>
      <c r="X49" s="296">
        <v>113.897</v>
      </c>
      <c r="Y49" s="296">
        <v>88.556</v>
      </c>
      <c r="Z49" s="225">
        <v>21.36</v>
      </c>
      <c r="AA49" s="296">
        <v>82.023</v>
      </c>
      <c r="AB49" s="296">
        <v>121.684</v>
      </c>
      <c r="AC49" s="225">
        <v>21.45</v>
      </c>
      <c r="AD49" s="296">
        <v>81.736</v>
      </c>
      <c r="AE49" s="296">
        <v>96.11</v>
      </c>
      <c r="AF49" s="225">
        <v>14.86</v>
      </c>
      <c r="AG49" s="137"/>
    </row>
    <row r="50" spans="2:32" ht="12.75">
      <c r="B50" s="43" t="s">
        <v>42</v>
      </c>
      <c r="C50" s="176">
        <v>0</v>
      </c>
      <c r="D50" s="176">
        <v>1.271</v>
      </c>
      <c r="E50" s="179">
        <v>96.01</v>
      </c>
      <c r="F50" s="176">
        <v>0.002</v>
      </c>
      <c r="G50" s="176">
        <v>1.392</v>
      </c>
      <c r="H50" s="179">
        <v>74.83</v>
      </c>
      <c r="I50" s="176">
        <v>0.001</v>
      </c>
      <c r="J50" s="176">
        <v>1.413</v>
      </c>
      <c r="K50" s="179">
        <v>73.73</v>
      </c>
      <c r="L50" s="176">
        <v>0.003</v>
      </c>
      <c r="M50" s="176">
        <v>1.378</v>
      </c>
      <c r="N50" s="179">
        <v>74.78</v>
      </c>
      <c r="O50" s="176">
        <v>1.169</v>
      </c>
      <c r="P50" s="176">
        <v>5.364</v>
      </c>
      <c r="Q50" s="179">
        <v>58.22</v>
      </c>
      <c r="R50" s="176">
        <v>1.615</v>
      </c>
      <c r="S50" s="176">
        <v>2.309</v>
      </c>
      <c r="T50" s="179">
        <v>44.49</v>
      </c>
      <c r="U50" s="176">
        <v>1.791</v>
      </c>
      <c r="V50" s="176">
        <v>5.645</v>
      </c>
      <c r="W50" s="179">
        <v>63.44</v>
      </c>
      <c r="X50" s="176">
        <v>1.891</v>
      </c>
      <c r="Y50" s="176">
        <v>2.829</v>
      </c>
      <c r="Z50" s="179">
        <v>27.26</v>
      </c>
      <c r="AA50" s="176">
        <v>2.026</v>
      </c>
      <c r="AB50" s="176">
        <v>4.405</v>
      </c>
      <c r="AC50" s="179">
        <v>21.37</v>
      </c>
      <c r="AD50" s="176">
        <v>2.179</v>
      </c>
      <c r="AE50" s="176">
        <v>7.88</v>
      </c>
      <c r="AF50" s="179">
        <v>15.7</v>
      </c>
    </row>
    <row r="51" spans="2:32" ht="12.75">
      <c r="B51" s="43" t="s">
        <v>43</v>
      </c>
      <c r="C51" s="176">
        <v>24.252</v>
      </c>
      <c r="D51" s="176">
        <v>50.025</v>
      </c>
      <c r="E51" s="179">
        <v>14.29</v>
      </c>
      <c r="F51" s="176">
        <v>21.404</v>
      </c>
      <c r="G51" s="176">
        <v>60.883</v>
      </c>
      <c r="H51" s="179">
        <v>13.27</v>
      </c>
      <c r="I51" s="176">
        <v>13.635</v>
      </c>
      <c r="J51" s="176">
        <v>71.423</v>
      </c>
      <c r="K51" s="179">
        <v>23.03</v>
      </c>
      <c r="L51" s="176">
        <v>21.064</v>
      </c>
      <c r="M51" s="176">
        <v>92.627</v>
      </c>
      <c r="N51" s="179">
        <v>29.72</v>
      </c>
      <c r="O51" s="176">
        <v>15.15</v>
      </c>
      <c r="P51" s="176">
        <v>173.556</v>
      </c>
      <c r="Q51" s="179">
        <v>22.35</v>
      </c>
      <c r="R51" s="176">
        <v>17.054</v>
      </c>
      <c r="S51" s="176">
        <v>135.833</v>
      </c>
      <c r="T51" s="179">
        <v>25.15</v>
      </c>
      <c r="U51" s="176">
        <v>13.858</v>
      </c>
      <c r="V51" s="176">
        <v>57.967</v>
      </c>
      <c r="W51" s="179">
        <v>32.8</v>
      </c>
      <c r="X51" s="176">
        <v>17.716</v>
      </c>
      <c r="Y51" s="176">
        <v>38.492</v>
      </c>
      <c r="Z51" s="179">
        <v>39.61</v>
      </c>
      <c r="AA51" s="176">
        <v>14.298</v>
      </c>
      <c r="AB51" s="176">
        <v>51.399</v>
      </c>
      <c r="AC51" s="179">
        <v>33.5</v>
      </c>
      <c r="AD51" s="176">
        <v>20.026</v>
      </c>
      <c r="AE51" s="176">
        <v>36.49</v>
      </c>
      <c r="AF51" s="179">
        <v>34.48</v>
      </c>
    </row>
    <row r="52" spans="2:32" ht="12.75">
      <c r="B52" s="43" t="s">
        <v>44</v>
      </c>
      <c r="C52" s="176">
        <v>153.801</v>
      </c>
      <c r="D52" s="176">
        <v>52.7</v>
      </c>
      <c r="E52" s="179">
        <v>29.11</v>
      </c>
      <c r="F52" s="176">
        <v>137.885</v>
      </c>
      <c r="G52" s="176">
        <v>69.413</v>
      </c>
      <c r="H52" s="179">
        <v>26.3</v>
      </c>
      <c r="I52" s="176">
        <v>139.219</v>
      </c>
      <c r="J52" s="176">
        <v>73.206</v>
      </c>
      <c r="K52" s="179">
        <v>37.19</v>
      </c>
      <c r="L52" s="176">
        <v>144.214</v>
      </c>
      <c r="M52" s="176">
        <v>76.416</v>
      </c>
      <c r="N52" s="179">
        <v>40.16</v>
      </c>
      <c r="O52" s="176">
        <v>140.758</v>
      </c>
      <c r="P52" s="176">
        <v>63.996</v>
      </c>
      <c r="Q52" s="179">
        <v>55.72</v>
      </c>
      <c r="R52" s="176">
        <v>141.898</v>
      </c>
      <c r="S52" s="176">
        <v>35.902</v>
      </c>
      <c r="T52" s="179">
        <v>46.2</v>
      </c>
      <c r="U52" s="176">
        <v>102.472</v>
      </c>
      <c r="V52" s="176">
        <v>18.663</v>
      </c>
      <c r="W52" s="179">
        <v>78.17</v>
      </c>
      <c r="X52" s="176">
        <v>79.205</v>
      </c>
      <c r="Y52" s="176">
        <v>6.099</v>
      </c>
      <c r="Z52" s="179">
        <v>53.43</v>
      </c>
      <c r="AA52" s="176">
        <v>49.408</v>
      </c>
      <c r="AB52" s="176">
        <v>30.187</v>
      </c>
      <c r="AC52" s="179">
        <v>64.42</v>
      </c>
      <c r="AD52" s="176">
        <v>38.751</v>
      </c>
      <c r="AE52" s="176">
        <v>2.669</v>
      </c>
      <c r="AF52" s="179">
        <v>50.97</v>
      </c>
    </row>
    <row r="53" spans="2:32" ht="12.75">
      <c r="B53" s="43" t="s">
        <v>45</v>
      </c>
      <c r="C53" s="176">
        <v>0.25</v>
      </c>
      <c r="D53" s="176">
        <v>11.788</v>
      </c>
      <c r="E53" s="179">
        <v>27.65</v>
      </c>
      <c r="F53" s="176">
        <v>0.217</v>
      </c>
      <c r="G53" s="176">
        <v>10.125</v>
      </c>
      <c r="H53" s="179">
        <v>26.88</v>
      </c>
      <c r="I53" s="176">
        <v>0.233</v>
      </c>
      <c r="J53" s="176">
        <v>10.266</v>
      </c>
      <c r="K53" s="179">
        <v>26.27</v>
      </c>
      <c r="L53" s="176">
        <v>0.185</v>
      </c>
      <c r="M53" s="176">
        <v>31.928</v>
      </c>
      <c r="N53" s="179">
        <v>56.98</v>
      </c>
      <c r="O53" s="176">
        <v>0.181</v>
      </c>
      <c r="P53" s="176">
        <v>27.056</v>
      </c>
      <c r="Q53" s="179">
        <v>60.56</v>
      </c>
      <c r="R53" s="176">
        <v>1.057</v>
      </c>
      <c r="S53" s="176">
        <v>12.68</v>
      </c>
      <c r="T53" s="179">
        <v>47.78</v>
      </c>
      <c r="U53" s="176">
        <v>0.767</v>
      </c>
      <c r="V53" s="176">
        <v>20.719</v>
      </c>
      <c r="W53" s="179">
        <v>52.87</v>
      </c>
      <c r="X53" s="176">
        <v>0.705</v>
      </c>
      <c r="Y53" s="176">
        <v>7.543</v>
      </c>
      <c r="Z53" s="179">
        <v>75.26</v>
      </c>
      <c r="AA53" s="176">
        <v>0.746</v>
      </c>
      <c r="AB53" s="176">
        <v>3.072</v>
      </c>
      <c r="AC53" s="179">
        <v>33.68</v>
      </c>
      <c r="AD53" s="176">
        <v>0.79</v>
      </c>
      <c r="AE53" s="176">
        <v>5.731</v>
      </c>
      <c r="AF53" s="179">
        <v>34.73</v>
      </c>
    </row>
    <row r="54" spans="2:32" ht="12.75">
      <c r="B54" s="43" t="s">
        <v>46</v>
      </c>
      <c r="C54" s="176">
        <v>0.675</v>
      </c>
      <c r="D54" s="176">
        <v>30.844</v>
      </c>
      <c r="E54" s="179">
        <v>26.65</v>
      </c>
      <c r="F54" s="176">
        <v>0.887</v>
      </c>
      <c r="G54" s="176">
        <v>34.437</v>
      </c>
      <c r="H54" s="179">
        <v>26.39</v>
      </c>
      <c r="I54" s="176">
        <v>1.066</v>
      </c>
      <c r="J54" s="176">
        <v>24.301</v>
      </c>
      <c r="K54" s="179">
        <v>31.6</v>
      </c>
      <c r="L54" s="176">
        <v>1.501</v>
      </c>
      <c r="M54" s="176">
        <v>13.547</v>
      </c>
      <c r="N54" s="179">
        <v>25.62</v>
      </c>
      <c r="O54" s="176">
        <v>1.122</v>
      </c>
      <c r="P54" s="176">
        <v>12.734</v>
      </c>
      <c r="Q54" s="179">
        <v>26.3</v>
      </c>
      <c r="R54" s="176">
        <v>1.419</v>
      </c>
      <c r="S54" s="176">
        <v>8.166</v>
      </c>
      <c r="T54" s="179">
        <v>28.01</v>
      </c>
      <c r="U54" s="176">
        <v>1.392</v>
      </c>
      <c r="V54" s="176">
        <v>7.124</v>
      </c>
      <c r="W54" s="179">
        <v>29.26</v>
      </c>
      <c r="X54" s="176">
        <v>2.359</v>
      </c>
      <c r="Y54" s="176">
        <v>6.652</v>
      </c>
      <c r="Z54" s="179">
        <v>29.86</v>
      </c>
      <c r="AA54" s="176">
        <v>2.058</v>
      </c>
      <c r="AB54" s="176">
        <v>6.825</v>
      </c>
      <c r="AC54" s="179">
        <v>27.96</v>
      </c>
      <c r="AD54" s="176">
        <v>1.247</v>
      </c>
      <c r="AE54" s="176">
        <v>9.46</v>
      </c>
      <c r="AF54" s="179">
        <v>23.83</v>
      </c>
    </row>
    <row r="55" spans="2:32" ht="12.75">
      <c r="B55" s="43" t="s">
        <v>47</v>
      </c>
      <c r="C55" s="176">
        <v>2.886</v>
      </c>
      <c r="D55" s="176">
        <v>10.193</v>
      </c>
      <c r="E55" s="179">
        <v>45.12</v>
      </c>
      <c r="F55" s="176">
        <v>3</v>
      </c>
      <c r="G55" s="176">
        <v>20.6</v>
      </c>
      <c r="H55" s="179">
        <v>47.76</v>
      </c>
      <c r="I55" s="176">
        <v>1.712</v>
      </c>
      <c r="J55" s="176">
        <v>2.794</v>
      </c>
      <c r="K55" s="179">
        <v>48.1</v>
      </c>
      <c r="L55" s="176">
        <v>2.676</v>
      </c>
      <c r="M55" s="176">
        <v>7.891</v>
      </c>
      <c r="N55" s="179">
        <v>73.61</v>
      </c>
      <c r="O55" s="176">
        <v>2.698</v>
      </c>
      <c r="P55" s="176">
        <v>4.664</v>
      </c>
      <c r="Q55" s="179">
        <v>54.47</v>
      </c>
      <c r="R55" s="176">
        <v>4.978</v>
      </c>
      <c r="S55" s="176">
        <v>5.732</v>
      </c>
      <c r="T55" s="179">
        <v>54.83</v>
      </c>
      <c r="U55" s="176">
        <v>4.383</v>
      </c>
      <c r="V55" s="176">
        <v>6.587</v>
      </c>
      <c r="W55" s="179">
        <v>20.81</v>
      </c>
      <c r="X55" s="176">
        <v>6.087</v>
      </c>
      <c r="Y55" s="176">
        <v>8.279</v>
      </c>
      <c r="Z55" s="179">
        <v>17.55</v>
      </c>
      <c r="AA55" s="176">
        <v>5.869</v>
      </c>
      <c r="AB55" s="176">
        <v>9.959</v>
      </c>
      <c r="AC55" s="179">
        <v>15.58</v>
      </c>
      <c r="AD55" s="176">
        <v>8.451</v>
      </c>
      <c r="AE55" s="176">
        <v>12.201</v>
      </c>
      <c r="AF55" s="179">
        <v>14.32</v>
      </c>
    </row>
    <row r="56" spans="2:32" ht="12.75">
      <c r="B56" s="43" t="s">
        <v>48</v>
      </c>
      <c r="C56" s="176">
        <v>0.082</v>
      </c>
      <c r="D56" s="176">
        <v>0</v>
      </c>
      <c r="E56" s="179">
        <v>0</v>
      </c>
      <c r="F56" s="176">
        <v>0.122</v>
      </c>
      <c r="G56" s="176">
        <v>0</v>
      </c>
      <c r="H56" s="179">
        <v>0</v>
      </c>
      <c r="I56" s="176">
        <v>0.083</v>
      </c>
      <c r="J56" s="176">
        <v>0</v>
      </c>
      <c r="K56" s="179">
        <v>0</v>
      </c>
      <c r="L56" s="176">
        <v>0.136</v>
      </c>
      <c r="M56" s="176">
        <v>0</v>
      </c>
      <c r="N56" s="179">
        <v>0</v>
      </c>
      <c r="O56" s="176">
        <v>0.142</v>
      </c>
      <c r="P56" s="176">
        <v>0</v>
      </c>
      <c r="Q56" s="179">
        <v>0</v>
      </c>
      <c r="R56" s="176">
        <v>0.212</v>
      </c>
      <c r="S56" s="176">
        <v>0.011</v>
      </c>
      <c r="T56" s="179">
        <v>51.15</v>
      </c>
      <c r="U56" s="176">
        <v>0.544</v>
      </c>
      <c r="V56" s="176">
        <v>0.011</v>
      </c>
      <c r="W56" s="179">
        <v>51.15</v>
      </c>
      <c r="X56" s="176">
        <v>0.294</v>
      </c>
      <c r="Y56" s="176">
        <v>0.011</v>
      </c>
      <c r="Z56" s="179">
        <v>51.15</v>
      </c>
      <c r="AA56" s="176">
        <v>0.011</v>
      </c>
      <c r="AB56" s="176">
        <v>0.011</v>
      </c>
      <c r="AC56" s="179">
        <v>51.15</v>
      </c>
      <c r="AD56" s="176">
        <v>0.018</v>
      </c>
      <c r="AE56" s="176">
        <v>0.011</v>
      </c>
      <c r="AF56" s="179">
        <v>51.15</v>
      </c>
    </row>
    <row r="57" spans="2:32" ht="12.75">
      <c r="B57" s="43" t="s">
        <v>49</v>
      </c>
      <c r="C57" s="176">
        <v>4.037</v>
      </c>
      <c r="D57" s="176">
        <v>22.357</v>
      </c>
      <c r="E57" s="179">
        <v>27.37</v>
      </c>
      <c r="F57" s="176">
        <v>2.59</v>
      </c>
      <c r="G57" s="176">
        <v>19.584</v>
      </c>
      <c r="H57" s="179">
        <v>24.67</v>
      </c>
      <c r="I57" s="176">
        <v>1.513</v>
      </c>
      <c r="J57" s="176">
        <v>15.721</v>
      </c>
      <c r="K57" s="179">
        <v>27.75</v>
      </c>
      <c r="L57" s="176">
        <v>1.274</v>
      </c>
      <c r="M57" s="176">
        <v>37.88</v>
      </c>
      <c r="N57" s="179">
        <v>30.26</v>
      </c>
      <c r="O57" s="176">
        <v>0.317</v>
      </c>
      <c r="P57" s="176">
        <v>16.379</v>
      </c>
      <c r="Q57" s="179">
        <v>29.13</v>
      </c>
      <c r="R57" s="176">
        <v>2.794</v>
      </c>
      <c r="S57" s="176">
        <v>25.54</v>
      </c>
      <c r="T57" s="179">
        <v>59.45</v>
      </c>
      <c r="U57" s="176">
        <v>4.479</v>
      </c>
      <c r="V57" s="176">
        <v>20.393</v>
      </c>
      <c r="W57" s="179">
        <v>52.76</v>
      </c>
      <c r="X57" s="176">
        <v>5.64</v>
      </c>
      <c r="Y57" s="176">
        <v>18.651</v>
      </c>
      <c r="Z57" s="179">
        <v>42.71</v>
      </c>
      <c r="AA57" s="176">
        <v>7.607</v>
      </c>
      <c r="AB57" s="176">
        <v>15.826</v>
      </c>
      <c r="AC57" s="179">
        <v>16.81</v>
      </c>
      <c r="AD57" s="176">
        <v>10.275</v>
      </c>
      <c r="AE57" s="176">
        <v>21.668</v>
      </c>
      <c r="AF57" s="179">
        <v>14.52</v>
      </c>
    </row>
    <row r="58" spans="2:32" ht="12.75">
      <c r="B58" s="232" t="s">
        <v>62</v>
      </c>
      <c r="C58" s="234"/>
      <c r="D58" s="235"/>
      <c r="E58" s="233"/>
      <c r="F58" s="233"/>
      <c r="G58" s="235"/>
      <c r="H58" s="236"/>
      <c r="I58" s="233"/>
      <c r="J58" s="235"/>
      <c r="K58" s="236"/>
      <c r="L58" s="233"/>
      <c r="M58" s="235"/>
      <c r="N58" s="236"/>
      <c r="O58" s="233"/>
      <c r="P58" s="236"/>
      <c r="Q58" s="236"/>
      <c r="R58" s="234"/>
      <c r="S58" s="235"/>
      <c r="T58" s="233"/>
      <c r="U58" s="233"/>
      <c r="V58" s="235"/>
      <c r="W58" s="236"/>
      <c r="X58" s="233"/>
      <c r="Y58" s="235"/>
      <c r="Z58" s="236"/>
      <c r="AA58" s="233"/>
      <c r="AB58" s="235"/>
      <c r="AC58" s="236"/>
      <c r="AD58" s="233"/>
      <c r="AE58" s="236"/>
      <c r="AF58" s="236"/>
    </row>
    <row r="59" spans="2:33" ht="12.75">
      <c r="B59" s="165" t="s">
        <v>41</v>
      </c>
      <c r="C59" s="296">
        <v>127.368</v>
      </c>
      <c r="D59" s="296">
        <v>628.886</v>
      </c>
      <c r="E59" s="225">
        <v>8.96</v>
      </c>
      <c r="F59" s="296">
        <v>124.407</v>
      </c>
      <c r="G59" s="296">
        <v>597.754</v>
      </c>
      <c r="H59" s="225">
        <v>7.27</v>
      </c>
      <c r="I59" s="296">
        <v>100.573</v>
      </c>
      <c r="J59" s="296">
        <v>591.394</v>
      </c>
      <c r="K59" s="225">
        <v>8.61</v>
      </c>
      <c r="L59" s="296">
        <v>86.685</v>
      </c>
      <c r="M59" s="296">
        <v>597.755</v>
      </c>
      <c r="N59" s="225">
        <v>9.15</v>
      </c>
      <c r="O59" s="296">
        <v>77.726</v>
      </c>
      <c r="P59" s="296">
        <v>516.292</v>
      </c>
      <c r="Q59" s="225">
        <v>10.87</v>
      </c>
      <c r="R59" s="296">
        <v>85.544</v>
      </c>
      <c r="S59" s="296">
        <v>452.817</v>
      </c>
      <c r="T59" s="225">
        <v>13.1</v>
      </c>
      <c r="U59" s="296">
        <v>105.208</v>
      </c>
      <c r="V59" s="296">
        <v>438.645</v>
      </c>
      <c r="W59" s="225">
        <v>13.01</v>
      </c>
      <c r="X59" s="296">
        <v>109.597</v>
      </c>
      <c r="Y59" s="296">
        <v>319.163</v>
      </c>
      <c r="Z59" s="225">
        <v>12.45</v>
      </c>
      <c r="AA59" s="296">
        <v>74.262</v>
      </c>
      <c r="AB59" s="296">
        <v>305.761</v>
      </c>
      <c r="AC59" s="225">
        <v>15.46</v>
      </c>
      <c r="AD59" s="296">
        <v>101.123</v>
      </c>
      <c r="AE59" s="296">
        <v>267.285</v>
      </c>
      <c r="AF59" s="225">
        <v>8.85</v>
      </c>
      <c r="AG59" s="137"/>
    </row>
    <row r="60" spans="2:32" ht="12.75">
      <c r="B60" s="43" t="s">
        <v>42</v>
      </c>
      <c r="C60" s="176">
        <v>0.49</v>
      </c>
      <c r="D60" s="176">
        <v>7.49</v>
      </c>
      <c r="E60" s="179">
        <v>44.23</v>
      </c>
      <c r="F60" s="176">
        <v>0.551</v>
      </c>
      <c r="G60" s="176">
        <v>9.717</v>
      </c>
      <c r="H60" s="179">
        <v>32.61</v>
      </c>
      <c r="I60" s="176">
        <v>0.4</v>
      </c>
      <c r="J60" s="176">
        <v>20.275</v>
      </c>
      <c r="K60" s="179">
        <v>69.52</v>
      </c>
      <c r="L60" s="176">
        <v>0.397</v>
      </c>
      <c r="M60" s="176">
        <v>3.55</v>
      </c>
      <c r="N60" s="179">
        <v>70.86</v>
      </c>
      <c r="O60" s="176">
        <v>1.879</v>
      </c>
      <c r="P60" s="176">
        <v>8.951</v>
      </c>
      <c r="Q60" s="179">
        <v>22.59</v>
      </c>
      <c r="R60" s="176">
        <v>1.98</v>
      </c>
      <c r="S60" s="176">
        <v>9.898</v>
      </c>
      <c r="T60" s="179">
        <v>19.52</v>
      </c>
      <c r="U60" s="176">
        <v>2.948</v>
      </c>
      <c r="V60" s="176">
        <v>11.614</v>
      </c>
      <c r="W60" s="179">
        <v>15.84</v>
      </c>
      <c r="X60" s="176">
        <v>2.413</v>
      </c>
      <c r="Y60" s="176">
        <v>15.711</v>
      </c>
      <c r="Z60" s="179">
        <v>15.11</v>
      </c>
      <c r="AA60" s="176">
        <v>2.341</v>
      </c>
      <c r="AB60" s="176">
        <v>20.197</v>
      </c>
      <c r="AC60" s="179">
        <v>12.32</v>
      </c>
      <c r="AD60" s="176">
        <v>2.31</v>
      </c>
      <c r="AE60" s="176">
        <v>22.808</v>
      </c>
      <c r="AF60" s="179">
        <v>11.62</v>
      </c>
    </row>
    <row r="61" spans="2:32" ht="12.75">
      <c r="B61" s="43" t="s">
        <v>43</v>
      </c>
      <c r="C61" s="176">
        <v>24.522</v>
      </c>
      <c r="D61" s="176">
        <v>201.346</v>
      </c>
      <c r="E61" s="179">
        <v>18.6</v>
      </c>
      <c r="F61" s="176">
        <v>22.631</v>
      </c>
      <c r="G61" s="176">
        <v>168.891</v>
      </c>
      <c r="H61" s="179">
        <v>15.32</v>
      </c>
      <c r="I61" s="176">
        <v>16.309</v>
      </c>
      <c r="J61" s="176">
        <v>194.014</v>
      </c>
      <c r="K61" s="179">
        <v>15.69</v>
      </c>
      <c r="L61" s="176">
        <v>16.921</v>
      </c>
      <c r="M61" s="176">
        <v>221.514</v>
      </c>
      <c r="N61" s="179">
        <v>17.05</v>
      </c>
      <c r="O61" s="176">
        <v>11.077</v>
      </c>
      <c r="P61" s="176">
        <v>224.063</v>
      </c>
      <c r="Q61" s="179">
        <v>17.61</v>
      </c>
      <c r="R61" s="176">
        <v>16.775</v>
      </c>
      <c r="S61" s="176">
        <v>193.68</v>
      </c>
      <c r="T61" s="179">
        <v>22.59</v>
      </c>
      <c r="U61" s="176">
        <v>17.253</v>
      </c>
      <c r="V61" s="176">
        <v>150.195</v>
      </c>
      <c r="W61" s="179">
        <v>25.05</v>
      </c>
      <c r="X61" s="176">
        <v>15.323</v>
      </c>
      <c r="Y61" s="176">
        <v>130.376</v>
      </c>
      <c r="Z61" s="179">
        <v>24.91</v>
      </c>
      <c r="AA61" s="176">
        <v>15.941</v>
      </c>
      <c r="AB61" s="176">
        <v>80.182</v>
      </c>
      <c r="AC61" s="179">
        <v>22.3</v>
      </c>
      <c r="AD61" s="176">
        <v>19.495</v>
      </c>
      <c r="AE61" s="176">
        <v>86.436</v>
      </c>
      <c r="AF61" s="179">
        <v>19.29</v>
      </c>
    </row>
    <row r="62" spans="2:32" ht="12.75">
      <c r="B62" s="43" t="s">
        <v>44</v>
      </c>
      <c r="C62" s="176">
        <v>47.061</v>
      </c>
      <c r="D62" s="176">
        <v>65.883</v>
      </c>
      <c r="E62" s="179">
        <v>29.94</v>
      </c>
      <c r="F62" s="176">
        <v>48.684</v>
      </c>
      <c r="G62" s="176">
        <v>72.774</v>
      </c>
      <c r="H62" s="179">
        <v>28.18</v>
      </c>
      <c r="I62" s="176">
        <v>46.045</v>
      </c>
      <c r="J62" s="176">
        <v>91.523</v>
      </c>
      <c r="K62" s="179">
        <v>35.09</v>
      </c>
      <c r="L62" s="176">
        <v>33.319</v>
      </c>
      <c r="M62" s="176">
        <v>46.125</v>
      </c>
      <c r="N62" s="179">
        <v>43.27</v>
      </c>
      <c r="O62" s="176">
        <v>35.754</v>
      </c>
      <c r="P62" s="176">
        <v>11.075</v>
      </c>
      <c r="Q62" s="179">
        <v>43.06</v>
      </c>
      <c r="R62" s="176">
        <v>30.988</v>
      </c>
      <c r="S62" s="176">
        <v>41.772</v>
      </c>
      <c r="T62" s="179">
        <v>57.09</v>
      </c>
      <c r="U62" s="176">
        <v>46.022</v>
      </c>
      <c r="V62" s="176">
        <v>28.252</v>
      </c>
      <c r="W62" s="179">
        <v>43.72</v>
      </c>
      <c r="X62" s="176">
        <v>49.685</v>
      </c>
      <c r="Y62" s="176">
        <v>2.022</v>
      </c>
      <c r="Z62" s="179">
        <v>32.81</v>
      </c>
      <c r="AA62" s="176">
        <v>22.265</v>
      </c>
      <c r="AB62" s="176">
        <v>2.16</v>
      </c>
      <c r="AC62" s="179">
        <v>30.06</v>
      </c>
      <c r="AD62" s="176">
        <v>24.38</v>
      </c>
      <c r="AE62" s="176">
        <v>1.95</v>
      </c>
      <c r="AF62" s="179">
        <v>31.88</v>
      </c>
    </row>
    <row r="63" spans="2:32" ht="12.75">
      <c r="B63" s="43" t="s">
        <v>45</v>
      </c>
      <c r="C63" s="176">
        <v>10.602</v>
      </c>
      <c r="D63" s="176">
        <v>53.042</v>
      </c>
      <c r="E63" s="179">
        <v>15.27</v>
      </c>
      <c r="F63" s="176">
        <v>12.08</v>
      </c>
      <c r="G63" s="176">
        <v>60.053</v>
      </c>
      <c r="H63" s="179">
        <v>14.6</v>
      </c>
      <c r="I63" s="176">
        <v>7.343</v>
      </c>
      <c r="J63" s="176">
        <v>74.082</v>
      </c>
      <c r="K63" s="179">
        <v>23.57</v>
      </c>
      <c r="L63" s="176">
        <v>7.451</v>
      </c>
      <c r="M63" s="176">
        <v>114.485</v>
      </c>
      <c r="N63" s="179">
        <v>24.15</v>
      </c>
      <c r="O63" s="176">
        <v>5.601</v>
      </c>
      <c r="P63" s="176">
        <v>92.466</v>
      </c>
      <c r="Q63" s="179">
        <v>28.56</v>
      </c>
      <c r="R63" s="176">
        <v>6.538</v>
      </c>
      <c r="S63" s="176">
        <v>65.688</v>
      </c>
      <c r="T63" s="179">
        <v>22.72</v>
      </c>
      <c r="U63" s="176">
        <v>5.066</v>
      </c>
      <c r="V63" s="176">
        <v>119.648</v>
      </c>
      <c r="W63" s="179">
        <v>26.75</v>
      </c>
      <c r="X63" s="176">
        <v>7.332</v>
      </c>
      <c r="Y63" s="176">
        <v>46.581</v>
      </c>
      <c r="Z63" s="179">
        <v>27.76</v>
      </c>
      <c r="AA63" s="176">
        <v>5.035</v>
      </c>
      <c r="AB63" s="176">
        <v>90.441</v>
      </c>
      <c r="AC63" s="179">
        <v>47.19</v>
      </c>
      <c r="AD63" s="176">
        <v>7.879</v>
      </c>
      <c r="AE63" s="176">
        <v>40.372</v>
      </c>
      <c r="AF63" s="179">
        <v>33.28</v>
      </c>
    </row>
    <row r="64" spans="2:32" ht="12.75">
      <c r="B64" s="43" t="s">
        <v>46</v>
      </c>
      <c r="C64" s="176">
        <v>4.749</v>
      </c>
      <c r="D64" s="176">
        <v>112.929</v>
      </c>
      <c r="E64" s="179">
        <v>23.36</v>
      </c>
      <c r="F64" s="176">
        <v>4.982</v>
      </c>
      <c r="G64" s="176">
        <v>133.246</v>
      </c>
      <c r="H64" s="179">
        <v>18.68</v>
      </c>
      <c r="I64" s="176">
        <v>4.008</v>
      </c>
      <c r="J64" s="176">
        <v>68.218</v>
      </c>
      <c r="K64" s="179">
        <v>16.98</v>
      </c>
      <c r="L64" s="176">
        <v>3.424</v>
      </c>
      <c r="M64" s="176">
        <v>60.62</v>
      </c>
      <c r="N64" s="179">
        <v>20.21</v>
      </c>
      <c r="O64" s="176">
        <v>2.97</v>
      </c>
      <c r="P64" s="176">
        <v>48.842</v>
      </c>
      <c r="Q64" s="179">
        <v>25.62</v>
      </c>
      <c r="R64" s="176">
        <v>5.836</v>
      </c>
      <c r="S64" s="176">
        <v>37.075</v>
      </c>
      <c r="T64" s="179">
        <v>27.6</v>
      </c>
      <c r="U64" s="176">
        <v>6.235</v>
      </c>
      <c r="V64" s="176">
        <v>19.637</v>
      </c>
      <c r="W64" s="179">
        <v>15.56</v>
      </c>
      <c r="X64" s="176">
        <v>5.894</v>
      </c>
      <c r="Y64" s="176">
        <v>18.32</v>
      </c>
      <c r="Z64" s="179">
        <v>15.47</v>
      </c>
      <c r="AA64" s="176">
        <v>4.045</v>
      </c>
      <c r="AB64" s="176">
        <v>19.332</v>
      </c>
      <c r="AC64" s="179">
        <v>14.2</v>
      </c>
      <c r="AD64" s="176">
        <v>5.553</v>
      </c>
      <c r="AE64" s="176">
        <v>21.142</v>
      </c>
      <c r="AF64" s="179">
        <v>14.33</v>
      </c>
    </row>
    <row r="65" spans="2:32" ht="12.75">
      <c r="B65" s="43" t="s">
        <v>47</v>
      </c>
      <c r="C65" s="176">
        <v>18.877</v>
      </c>
      <c r="D65" s="176">
        <v>66.684</v>
      </c>
      <c r="E65" s="179">
        <v>24.68</v>
      </c>
      <c r="F65" s="176">
        <v>17.153</v>
      </c>
      <c r="G65" s="176">
        <v>49.615</v>
      </c>
      <c r="H65" s="179">
        <v>22.09</v>
      </c>
      <c r="I65" s="176">
        <v>13.813</v>
      </c>
      <c r="J65" s="176">
        <v>59.709</v>
      </c>
      <c r="K65" s="179">
        <v>29.64</v>
      </c>
      <c r="L65" s="176">
        <v>14.113</v>
      </c>
      <c r="M65" s="176">
        <v>45.321</v>
      </c>
      <c r="N65" s="179">
        <v>34.1</v>
      </c>
      <c r="O65" s="176">
        <v>13.849</v>
      </c>
      <c r="P65" s="176">
        <v>28.982</v>
      </c>
      <c r="Q65" s="179">
        <v>18.15</v>
      </c>
      <c r="R65" s="176">
        <v>13.983</v>
      </c>
      <c r="S65" s="176">
        <v>32.211</v>
      </c>
      <c r="T65" s="179">
        <v>31.03</v>
      </c>
      <c r="U65" s="176">
        <v>16.608</v>
      </c>
      <c r="V65" s="176">
        <v>36.066</v>
      </c>
      <c r="W65" s="179">
        <v>32.24</v>
      </c>
      <c r="X65" s="176">
        <v>16.029</v>
      </c>
      <c r="Y65" s="176">
        <v>32.681</v>
      </c>
      <c r="Z65" s="179">
        <v>20.34</v>
      </c>
      <c r="AA65" s="176">
        <v>15.523</v>
      </c>
      <c r="AB65" s="176">
        <v>38.072</v>
      </c>
      <c r="AC65" s="179">
        <v>19.88</v>
      </c>
      <c r="AD65" s="176">
        <v>22.209</v>
      </c>
      <c r="AE65" s="176">
        <v>33.224</v>
      </c>
      <c r="AF65" s="179">
        <v>11.9</v>
      </c>
    </row>
    <row r="66" spans="2:32" ht="12.75">
      <c r="B66" s="43" t="s">
        <v>48</v>
      </c>
      <c r="C66" s="176">
        <v>0.237</v>
      </c>
      <c r="D66" s="176">
        <v>0.241</v>
      </c>
      <c r="E66" s="179">
        <v>102.25</v>
      </c>
      <c r="F66" s="176">
        <v>0.163</v>
      </c>
      <c r="G66" s="176">
        <v>0</v>
      </c>
      <c r="H66" s="179">
        <v>0</v>
      </c>
      <c r="I66" s="176">
        <v>0.145</v>
      </c>
      <c r="J66" s="176">
        <v>3.322</v>
      </c>
      <c r="K66" s="179">
        <v>102.25</v>
      </c>
      <c r="L66" s="176">
        <v>0.118</v>
      </c>
      <c r="M66" s="176">
        <v>0</v>
      </c>
      <c r="N66" s="179">
        <v>0</v>
      </c>
      <c r="O66" s="176">
        <v>0.123</v>
      </c>
      <c r="P66" s="176">
        <v>0</v>
      </c>
      <c r="Q66" s="179">
        <v>0</v>
      </c>
      <c r="R66" s="176">
        <v>0.108</v>
      </c>
      <c r="S66" s="176">
        <v>0.056</v>
      </c>
      <c r="T66" s="179">
        <v>25.43</v>
      </c>
      <c r="U66" s="176">
        <v>0.07</v>
      </c>
      <c r="V66" s="176">
        <v>0.056</v>
      </c>
      <c r="W66" s="179">
        <v>25.43</v>
      </c>
      <c r="X66" s="176">
        <v>0.065</v>
      </c>
      <c r="Y66" s="176">
        <v>0.08</v>
      </c>
      <c r="Z66" s="179">
        <v>35.32</v>
      </c>
      <c r="AA66" s="176">
        <v>0.071</v>
      </c>
      <c r="AB66" s="176">
        <v>0.08</v>
      </c>
      <c r="AC66" s="179">
        <v>35.32</v>
      </c>
      <c r="AD66" s="176">
        <v>0.605</v>
      </c>
      <c r="AE66" s="176">
        <v>0.08</v>
      </c>
      <c r="AF66" s="179">
        <v>35.32</v>
      </c>
    </row>
    <row r="67" spans="2:32" ht="12.75">
      <c r="B67" s="43" t="s">
        <v>49</v>
      </c>
      <c r="C67" s="176">
        <v>20.829</v>
      </c>
      <c r="D67" s="176">
        <v>121.431</v>
      </c>
      <c r="E67" s="179">
        <v>22.06</v>
      </c>
      <c r="F67" s="176">
        <v>18.164</v>
      </c>
      <c r="G67" s="176">
        <v>106.209</v>
      </c>
      <c r="H67" s="179">
        <v>18.02</v>
      </c>
      <c r="I67" s="176">
        <v>12.51</v>
      </c>
      <c r="J67" s="176">
        <v>79.787</v>
      </c>
      <c r="K67" s="179">
        <v>18.47</v>
      </c>
      <c r="L67" s="176">
        <v>10.941</v>
      </c>
      <c r="M67" s="176">
        <v>105.643</v>
      </c>
      <c r="N67" s="179">
        <v>19.08</v>
      </c>
      <c r="O67" s="176">
        <v>6.474</v>
      </c>
      <c r="P67" s="176">
        <v>101.802</v>
      </c>
      <c r="Q67" s="179">
        <v>31.08</v>
      </c>
      <c r="R67" s="176">
        <v>9.336</v>
      </c>
      <c r="S67" s="176">
        <v>71.871</v>
      </c>
      <c r="T67" s="179">
        <v>38.67</v>
      </c>
      <c r="U67" s="176">
        <v>11.006</v>
      </c>
      <c r="V67" s="176">
        <v>72.615</v>
      </c>
      <c r="W67" s="179">
        <v>38.65</v>
      </c>
      <c r="X67" s="176">
        <v>12.855</v>
      </c>
      <c r="Y67" s="176">
        <v>73.12</v>
      </c>
      <c r="Z67" s="179">
        <v>18.98</v>
      </c>
      <c r="AA67" s="176">
        <v>9.04</v>
      </c>
      <c r="AB67" s="176">
        <v>55.157</v>
      </c>
      <c r="AC67" s="179">
        <v>13.25</v>
      </c>
      <c r="AD67" s="176">
        <v>18.692</v>
      </c>
      <c r="AE67" s="176">
        <v>61.24</v>
      </c>
      <c r="AF67" s="179">
        <v>13.12</v>
      </c>
    </row>
    <row r="68" spans="2:32" ht="12.75">
      <c r="B68" s="232" t="s">
        <v>63</v>
      </c>
      <c r="C68" s="234"/>
      <c r="D68" s="235"/>
      <c r="E68" s="237"/>
      <c r="F68" s="233"/>
      <c r="G68" s="235"/>
      <c r="H68" s="238"/>
      <c r="I68" s="233"/>
      <c r="J68" s="235"/>
      <c r="K68" s="238"/>
      <c r="L68" s="233"/>
      <c r="M68" s="235"/>
      <c r="N68" s="238"/>
      <c r="O68" s="233"/>
      <c r="P68" s="236"/>
      <c r="Q68" s="238"/>
      <c r="R68" s="234"/>
      <c r="S68" s="235"/>
      <c r="T68" s="237"/>
      <c r="U68" s="233"/>
      <c r="V68" s="235"/>
      <c r="W68" s="238"/>
      <c r="X68" s="233"/>
      <c r="Y68" s="235"/>
      <c r="Z68" s="238"/>
      <c r="AA68" s="233"/>
      <c r="AB68" s="235"/>
      <c r="AC68" s="238"/>
      <c r="AD68" s="233"/>
      <c r="AE68" s="236"/>
      <c r="AF68" s="238"/>
    </row>
    <row r="69" spans="2:33" ht="12.75">
      <c r="B69" s="165" t="s">
        <v>41</v>
      </c>
      <c r="C69" s="296">
        <v>230.097</v>
      </c>
      <c r="D69" s="296">
        <v>740.533</v>
      </c>
      <c r="E69" s="225">
        <v>10.08</v>
      </c>
      <c r="F69" s="296">
        <v>207.173</v>
      </c>
      <c r="G69" s="296">
        <v>893.39</v>
      </c>
      <c r="H69" s="225">
        <v>10.13</v>
      </c>
      <c r="I69" s="296">
        <v>184.999</v>
      </c>
      <c r="J69" s="296">
        <v>517.452</v>
      </c>
      <c r="K69" s="225">
        <v>8.92</v>
      </c>
      <c r="L69" s="296">
        <v>208.873</v>
      </c>
      <c r="M69" s="296">
        <v>514.523</v>
      </c>
      <c r="N69" s="225">
        <v>8.93</v>
      </c>
      <c r="O69" s="296">
        <v>165.99</v>
      </c>
      <c r="P69" s="296">
        <v>452.858</v>
      </c>
      <c r="Q69" s="225">
        <v>9.02</v>
      </c>
      <c r="R69" s="296">
        <v>164.354</v>
      </c>
      <c r="S69" s="296">
        <v>364.665</v>
      </c>
      <c r="T69" s="225">
        <v>12.29</v>
      </c>
      <c r="U69" s="296">
        <v>169.184</v>
      </c>
      <c r="V69" s="296">
        <v>346.795</v>
      </c>
      <c r="W69" s="225">
        <v>11.76</v>
      </c>
      <c r="X69" s="296">
        <v>167.604</v>
      </c>
      <c r="Y69" s="296">
        <v>317.615</v>
      </c>
      <c r="Z69" s="225">
        <v>9.82</v>
      </c>
      <c r="AA69" s="296">
        <v>139.592</v>
      </c>
      <c r="AB69" s="296">
        <v>263.97</v>
      </c>
      <c r="AC69" s="225">
        <v>9.92</v>
      </c>
      <c r="AD69" s="296">
        <v>142.322</v>
      </c>
      <c r="AE69" s="296">
        <v>357.23</v>
      </c>
      <c r="AF69" s="225">
        <v>13.16</v>
      </c>
      <c r="AG69" s="137"/>
    </row>
    <row r="70" spans="2:32" ht="12.75">
      <c r="B70" s="43" t="s">
        <v>42</v>
      </c>
      <c r="C70" s="176">
        <v>73.704</v>
      </c>
      <c r="D70" s="176">
        <v>134.134</v>
      </c>
      <c r="E70" s="179">
        <v>33.09</v>
      </c>
      <c r="F70" s="176">
        <v>63.996</v>
      </c>
      <c r="G70" s="176">
        <v>272.192</v>
      </c>
      <c r="H70" s="179">
        <v>28.99</v>
      </c>
      <c r="I70" s="176">
        <v>59.651</v>
      </c>
      <c r="J70" s="176">
        <v>67.654</v>
      </c>
      <c r="K70" s="179">
        <v>23.2</v>
      </c>
      <c r="L70" s="176">
        <v>69.884</v>
      </c>
      <c r="M70" s="176">
        <v>73.408</v>
      </c>
      <c r="N70" s="179">
        <v>30.04</v>
      </c>
      <c r="O70" s="176">
        <v>54.307</v>
      </c>
      <c r="P70" s="176">
        <v>42.83</v>
      </c>
      <c r="Q70" s="179">
        <v>18.82</v>
      </c>
      <c r="R70" s="176">
        <v>52.203</v>
      </c>
      <c r="S70" s="176">
        <v>93.166</v>
      </c>
      <c r="T70" s="179">
        <v>39.73</v>
      </c>
      <c r="U70" s="176">
        <v>50.752</v>
      </c>
      <c r="V70" s="176">
        <v>85.377</v>
      </c>
      <c r="W70" s="179">
        <v>26.75</v>
      </c>
      <c r="X70" s="176">
        <v>57.972</v>
      </c>
      <c r="Y70" s="176">
        <v>68.604</v>
      </c>
      <c r="Z70" s="179">
        <v>18.98</v>
      </c>
      <c r="AA70" s="176">
        <v>43.841</v>
      </c>
      <c r="AB70" s="176">
        <v>64.044</v>
      </c>
      <c r="AC70" s="179">
        <v>25.99</v>
      </c>
      <c r="AD70" s="176">
        <v>46.088</v>
      </c>
      <c r="AE70" s="176">
        <v>114.655</v>
      </c>
      <c r="AF70" s="179">
        <v>36.34</v>
      </c>
    </row>
    <row r="71" spans="2:32" ht="12.75">
      <c r="B71" s="43" t="s">
        <v>43</v>
      </c>
      <c r="C71" s="176">
        <v>10.728</v>
      </c>
      <c r="D71" s="176">
        <v>31.911</v>
      </c>
      <c r="E71" s="179">
        <v>16.52</v>
      </c>
      <c r="F71" s="176">
        <v>9.746</v>
      </c>
      <c r="G71" s="176">
        <v>34.449</v>
      </c>
      <c r="H71" s="179">
        <v>15.74</v>
      </c>
      <c r="I71" s="176">
        <v>8.508</v>
      </c>
      <c r="J71" s="176">
        <v>50.432</v>
      </c>
      <c r="K71" s="179">
        <v>22.21</v>
      </c>
      <c r="L71" s="176">
        <v>8.123</v>
      </c>
      <c r="M71" s="176">
        <v>90.05</v>
      </c>
      <c r="N71" s="179">
        <v>21.44</v>
      </c>
      <c r="O71" s="176">
        <v>7.081</v>
      </c>
      <c r="P71" s="176">
        <v>72.988</v>
      </c>
      <c r="Q71" s="179">
        <v>24.73</v>
      </c>
      <c r="R71" s="176">
        <v>8.52</v>
      </c>
      <c r="S71" s="176">
        <v>56.065</v>
      </c>
      <c r="T71" s="179">
        <v>21.47</v>
      </c>
      <c r="U71" s="176">
        <v>8.566</v>
      </c>
      <c r="V71" s="176">
        <v>25.228</v>
      </c>
      <c r="W71" s="179">
        <v>20.44</v>
      </c>
      <c r="X71" s="176">
        <v>8.586</v>
      </c>
      <c r="Y71" s="176">
        <v>60.65</v>
      </c>
      <c r="Z71" s="179">
        <v>29.18</v>
      </c>
      <c r="AA71" s="176">
        <v>6.73</v>
      </c>
      <c r="AB71" s="176">
        <v>31.087</v>
      </c>
      <c r="AC71" s="179">
        <v>26.71</v>
      </c>
      <c r="AD71" s="176">
        <v>11.713</v>
      </c>
      <c r="AE71" s="176">
        <v>38.806</v>
      </c>
      <c r="AF71" s="179">
        <v>27.42</v>
      </c>
    </row>
    <row r="72" spans="2:32" ht="12.75">
      <c r="B72" s="43" t="s">
        <v>44</v>
      </c>
      <c r="C72" s="176">
        <v>35.597</v>
      </c>
      <c r="D72" s="176">
        <v>84.9</v>
      </c>
      <c r="E72" s="179">
        <v>31.56</v>
      </c>
      <c r="F72" s="176">
        <v>28.799</v>
      </c>
      <c r="G72" s="176">
        <v>50.912</v>
      </c>
      <c r="H72" s="179">
        <v>42.11</v>
      </c>
      <c r="I72" s="176">
        <v>27.363</v>
      </c>
      <c r="J72" s="176">
        <v>19.907</v>
      </c>
      <c r="K72" s="179">
        <v>44.81</v>
      </c>
      <c r="L72" s="176">
        <v>20.105</v>
      </c>
      <c r="M72" s="176">
        <v>7.633</v>
      </c>
      <c r="N72" s="179">
        <v>29.43</v>
      </c>
      <c r="O72" s="176">
        <v>17.873</v>
      </c>
      <c r="P72" s="176">
        <v>8.363</v>
      </c>
      <c r="Q72" s="179">
        <v>27.93</v>
      </c>
      <c r="R72" s="176">
        <v>14.841</v>
      </c>
      <c r="S72" s="176">
        <v>6.931</v>
      </c>
      <c r="T72" s="179">
        <v>42.75</v>
      </c>
      <c r="U72" s="176">
        <v>20.564</v>
      </c>
      <c r="V72" s="176">
        <v>13.286</v>
      </c>
      <c r="W72" s="179">
        <v>45.24</v>
      </c>
      <c r="X72" s="176">
        <v>7.89</v>
      </c>
      <c r="Y72" s="176">
        <v>2.203</v>
      </c>
      <c r="Z72" s="179">
        <v>37.72</v>
      </c>
      <c r="AA72" s="176">
        <v>6.487</v>
      </c>
      <c r="AB72" s="176">
        <v>2.359</v>
      </c>
      <c r="AC72" s="179">
        <v>37.12</v>
      </c>
      <c r="AD72" s="176">
        <v>7.185</v>
      </c>
      <c r="AE72" s="176">
        <v>1.636</v>
      </c>
      <c r="AF72" s="179">
        <v>40.89</v>
      </c>
    </row>
    <row r="73" spans="2:32" ht="12.75">
      <c r="B73" s="43" t="s">
        <v>45</v>
      </c>
      <c r="C73" s="176">
        <v>22.364</v>
      </c>
      <c r="D73" s="176">
        <v>45.347</v>
      </c>
      <c r="E73" s="179">
        <v>15.53</v>
      </c>
      <c r="F73" s="176">
        <v>19.63</v>
      </c>
      <c r="G73" s="176">
        <v>83.701</v>
      </c>
      <c r="H73" s="179">
        <v>31.04</v>
      </c>
      <c r="I73" s="176">
        <v>17.656</v>
      </c>
      <c r="J73" s="176">
        <v>72.687</v>
      </c>
      <c r="K73" s="179">
        <v>33.4</v>
      </c>
      <c r="L73" s="176">
        <v>19.798</v>
      </c>
      <c r="M73" s="176">
        <v>118.655</v>
      </c>
      <c r="N73" s="179">
        <v>24.74</v>
      </c>
      <c r="O73" s="176">
        <v>12.104</v>
      </c>
      <c r="P73" s="176">
        <v>118.663</v>
      </c>
      <c r="Q73" s="179">
        <v>26.21</v>
      </c>
      <c r="R73" s="176">
        <v>14.48</v>
      </c>
      <c r="S73" s="176">
        <v>43.117</v>
      </c>
      <c r="T73" s="179">
        <v>29.02</v>
      </c>
      <c r="U73" s="176">
        <v>9.557</v>
      </c>
      <c r="V73" s="176">
        <v>39.493</v>
      </c>
      <c r="W73" s="179">
        <v>32.1</v>
      </c>
      <c r="X73" s="176">
        <v>12.86</v>
      </c>
      <c r="Y73" s="176">
        <v>44.803</v>
      </c>
      <c r="Z73" s="179">
        <v>38.64</v>
      </c>
      <c r="AA73" s="176">
        <v>8.614</v>
      </c>
      <c r="AB73" s="176">
        <v>25.206</v>
      </c>
      <c r="AC73" s="179">
        <v>19.56</v>
      </c>
      <c r="AD73" s="176">
        <v>11.327</v>
      </c>
      <c r="AE73" s="176">
        <v>30.623</v>
      </c>
      <c r="AF73" s="179">
        <v>16.95</v>
      </c>
    </row>
    <row r="74" spans="2:32" ht="12.75">
      <c r="B74" s="43" t="s">
        <v>46</v>
      </c>
      <c r="C74" s="176">
        <v>14.414</v>
      </c>
      <c r="D74" s="176">
        <v>121.711</v>
      </c>
      <c r="E74" s="179">
        <v>12.48</v>
      </c>
      <c r="F74" s="176">
        <v>14.867</v>
      </c>
      <c r="G74" s="176">
        <v>113.972</v>
      </c>
      <c r="H74" s="179">
        <v>12.99</v>
      </c>
      <c r="I74" s="176">
        <v>14.627</v>
      </c>
      <c r="J74" s="176">
        <v>72.274</v>
      </c>
      <c r="K74" s="179">
        <v>15</v>
      </c>
      <c r="L74" s="176">
        <v>14.541</v>
      </c>
      <c r="M74" s="176">
        <v>54.337</v>
      </c>
      <c r="N74" s="179">
        <v>13.42</v>
      </c>
      <c r="O74" s="176">
        <v>12.8</v>
      </c>
      <c r="P74" s="176">
        <v>54.19</v>
      </c>
      <c r="Q74" s="179">
        <v>14.04</v>
      </c>
      <c r="R74" s="176">
        <v>12.459</v>
      </c>
      <c r="S74" s="176">
        <v>41.196</v>
      </c>
      <c r="T74" s="179">
        <v>15.59</v>
      </c>
      <c r="U74" s="176">
        <v>14.427</v>
      </c>
      <c r="V74" s="176">
        <v>31.873</v>
      </c>
      <c r="W74" s="179">
        <v>15.17</v>
      </c>
      <c r="X74" s="176">
        <v>15.754</v>
      </c>
      <c r="Y74" s="176">
        <v>42.35</v>
      </c>
      <c r="Z74" s="179">
        <v>25.44</v>
      </c>
      <c r="AA74" s="176">
        <v>11.618</v>
      </c>
      <c r="AB74" s="176">
        <v>29.613</v>
      </c>
      <c r="AC74" s="179">
        <v>14.73</v>
      </c>
      <c r="AD74" s="176">
        <v>12.516</v>
      </c>
      <c r="AE74" s="176">
        <v>31.997</v>
      </c>
      <c r="AF74" s="179">
        <v>13.35</v>
      </c>
    </row>
    <row r="75" spans="2:32" ht="12.75">
      <c r="B75" s="43" t="s">
        <v>47</v>
      </c>
      <c r="C75" s="176">
        <v>48.988</v>
      </c>
      <c r="D75" s="176">
        <v>230.521</v>
      </c>
      <c r="E75" s="179">
        <v>22.09</v>
      </c>
      <c r="F75" s="176">
        <v>45.171</v>
      </c>
      <c r="G75" s="176">
        <v>217.109</v>
      </c>
      <c r="H75" s="179">
        <v>15.97</v>
      </c>
      <c r="I75" s="176">
        <v>40.253</v>
      </c>
      <c r="J75" s="176">
        <v>130.293</v>
      </c>
      <c r="K75" s="179">
        <v>18.57</v>
      </c>
      <c r="L75" s="176">
        <v>54.468</v>
      </c>
      <c r="M75" s="176">
        <v>110.103</v>
      </c>
      <c r="N75" s="179">
        <v>19.31</v>
      </c>
      <c r="O75" s="176">
        <v>47.834</v>
      </c>
      <c r="P75" s="176">
        <v>109.281</v>
      </c>
      <c r="Q75" s="179">
        <v>18.84</v>
      </c>
      <c r="R75" s="176">
        <v>45.258</v>
      </c>
      <c r="S75" s="176">
        <v>59.031</v>
      </c>
      <c r="T75" s="179">
        <v>17.26</v>
      </c>
      <c r="U75" s="176">
        <v>50.795</v>
      </c>
      <c r="V75" s="176">
        <v>78.657</v>
      </c>
      <c r="W75" s="179">
        <v>22.03</v>
      </c>
      <c r="X75" s="176">
        <v>47.38</v>
      </c>
      <c r="Y75" s="176">
        <v>47.511</v>
      </c>
      <c r="Z75" s="179">
        <v>10.51</v>
      </c>
      <c r="AA75" s="176">
        <v>49.253</v>
      </c>
      <c r="AB75" s="176">
        <v>70.66</v>
      </c>
      <c r="AC75" s="179">
        <v>25.68</v>
      </c>
      <c r="AD75" s="176">
        <v>41.088</v>
      </c>
      <c r="AE75" s="176">
        <v>87.1</v>
      </c>
      <c r="AF75" s="179">
        <v>20.76</v>
      </c>
    </row>
    <row r="76" spans="2:32" ht="12.75">
      <c r="B76" s="43" t="s">
        <v>48</v>
      </c>
      <c r="C76" s="176">
        <v>2.53</v>
      </c>
      <c r="D76" s="176">
        <v>0.378</v>
      </c>
      <c r="E76" s="179">
        <v>64.31</v>
      </c>
      <c r="F76" s="176">
        <v>1.328</v>
      </c>
      <c r="G76" s="176">
        <v>0.51</v>
      </c>
      <c r="H76" s="179">
        <v>72.26</v>
      </c>
      <c r="I76" s="176">
        <v>0.991</v>
      </c>
      <c r="J76" s="176">
        <v>4.421</v>
      </c>
      <c r="K76" s="179">
        <v>63.98</v>
      </c>
      <c r="L76" s="176">
        <v>1.2</v>
      </c>
      <c r="M76" s="176">
        <v>0.446</v>
      </c>
      <c r="N76" s="179">
        <v>79.49</v>
      </c>
      <c r="O76" s="176">
        <v>0.502</v>
      </c>
      <c r="P76" s="176">
        <v>0.442</v>
      </c>
      <c r="Q76" s="179">
        <v>80.12</v>
      </c>
      <c r="R76" s="176">
        <v>0.516</v>
      </c>
      <c r="S76" s="176">
        <v>0.463</v>
      </c>
      <c r="T76" s="179">
        <v>76.39</v>
      </c>
      <c r="U76" s="176">
        <v>0.638</v>
      </c>
      <c r="V76" s="176">
        <v>1.2</v>
      </c>
      <c r="W76" s="179">
        <v>67.58</v>
      </c>
      <c r="X76" s="176">
        <v>0.5</v>
      </c>
      <c r="Y76" s="176">
        <v>3.661</v>
      </c>
      <c r="Z76" s="179">
        <v>89.94</v>
      </c>
      <c r="AA76" s="176">
        <v>0.196</v>
      </c>
      <c r="AB76" s="176">
        <v>0.071</v>
      </c>
      <c r="AC76" s="179">
        <v>42.69</v>
      </c>
      <c r="AD76" s="176">
        <v>0.221</v>
      </c>
      <c r="AE76" s="176">
        <v>0.071</v>
      </c>
      <c r="AF76" s="179">
        <v>42.69</v>
      </c>
    </row>
    <row r="77" spans="2:32" ht="12.75">
      <c r="B77" s="43" t="s">
        <v>49</v>
      </c>
      <c r="C77" s="176">
        <v>21.772</v>
      </c>
      <c r="D77" s="176">
        <v>92.287</v>
      </c>
      <c r="E77" s="179">
        <v>24.19</v>
      </c>
      <c r="F77" s="176">
        <v>23.637</v>
      </c>
      <c r="G77" s="176">
        <v>120.523</v>
      </c>
      <c r="H77" s="179">
        <v>22.14</v>
      </c>
      <c r="I77" s="176">
        <v>15.95</v>
      </c>
      <c r="J77" s="176">
        <v>98.896</v>
      </c>
      <c r="K77" s="179">
        <v>23.54</v>
      </c>
      <c r="L77" s="176">
        <v>20.754</v>
      </c>
      <c r="M77" s="176">
        <v>58.426</v>
      </c>
      <c r="N77" s="179">
        <v>19.5</v>
      </c>
      <c r="O77" s="176">
        <v>13.488</v>
      </c>
      <c r="P77" s="176">
        <v>44.869</v>
      </c>
      <c r="Q77" s="179">
        <v>22.54</v>
      </c>
      <c r="R77" s="176">
        <v>16.077</v>
      </c>
      <c r="S77" s="176">
        <v>63.986</v>
      </c>
      <c r="T77" s="179">
        <v>24.47</v>
      </c>
      <c r="U77" s="176">
        <v>13.885</v>
      </c>
      <c r="V77" s="176">
        <v>70.959</v>
      </c>
      <c r="W77" s="179">
        <v>38.28</v>
      </c>
      <c r="X77" s="176">
        <v>16.662</v>
      </c>
      <c r="Y77" s="176">
        <v>47.303</v>
      </c>
      <c r="Z77" s="179">
        <v>20.56</v>
      </c>
      <c r="AA77" s="176">
        <v>12.853</v>
      </c>
      <c r="AB77" s="176">
        <v>40.46</v>
      </c>
      <c r="AC77" s="179">
        <v>11.38</v>
      </c>
      <c r="AD77" s="176">
        <v>12.184</v>
      </c>
      <c r="AE77" s="176">
        <v>51.844</v>
      </c>
      <c r="AF77" s="179">
        <v>17.46</v>
      </c>
    </row>
    <row r="78" spans="2:33" ht="12.75">
      <c r="B78" s="232" t="s">
        <v>64</v>
      </c>
      <c r="C78" s="234"/>
      <c r="D78" s="235"/>
      <c r="E78" s="237"/>
      <c r="F78" s="233"/>
      <c r="G78" s="235"/>
      <c r="H78" s="238"/>
      <c r="I78" s="233"/>
      <c r="J78" s="235"/>
      <c r="K78" s="238"/>
      <c r="L78" s="233"/>
      <c r="M78" s="235"/>
      <c r="N78" s="238"/>
      <c r="O78" s="233"/>
      <c r="P78" s="236"/>
      <c r="Q78" s="238"/>
      <c r="R78" s="234"/>
      <c r="S78" s="235"/>
      <c r="T78" s="237"/>
      <c r="U78" s="233"/>
      <c r="V78" s="235"/>
      <c r="W78" s="238"/>
      <c r="X78" s="233"/>
      <c r="Y78" s="235"/>
      <c r="Z78" s="238"/>
      <c r="AA78" s="233"/>
      <c r="AB78" s="235"/>
      <c r="AC78" s="238"/>
      <c r="AD78" s="233"/>
      <c r="AE78" s="236"/>
      <c r="AF78" s="238"/>
      <c r="AG78" s="137"/>
    </row>
    <row r="79" spans="2:33" ht="12.75">
      <c r="B79" s="165" t="s">
        <v>41</v>
      </c>
      <c r="C79" s="296">
        <v>108.682</v>
      </c>
      <c r="D79" s="296">
        <v>431.745</v>
      </c>
      <c r="E79" s="225">
        <v>16.19</v>
      </c>
      <c r="F79" s="296">
        <v>89.789</v>
      </c>
      <c r="G79" s="296">
        <v>373.695</v>
      </c>
      <c r="H79" s="225">
        <v>15.91</v>
      </c>
      <c r="I79" s="296">
        <v>105.834</v>
      </c>
      <c r="J79" s="296">
        <v>338.695</v>
      </c>
      <c r="K79" s="225">
        <v>18.05</v>
      </c>
      <c r="L79" s="296">
        <v>95.645</v>
      </c>
      <c r="M79" s="296">
        <v>254.102</v>
      </c>
      <c r="N79" s="225">
        <v>16.01</v>
      </c>
      <c r="O79" s="296">
        <v>87.937</v>
      </c>
      <c r="P79" s="296">
        <v>402.695</v>
      </c>
      <c r="Q79" s="225">
        <v>18.68</v>
      </c>
      <c r="R79" s="296">
        <v>85.761</v>
      </c>
      <c r="S79" s="296">
        <v>204.852</v>
      </c>
      <c r="T79" s="225">
        <v>22.67</v>
      </c>
      <c r="U79" s="296">
        <v>80.99</v>
      </c>
      <c r="V79" s="296">
        <v>145.92</v>
      </c>
      <c r="W79" s="225">
        <v>18.53</v>
      </c>
      <c r="X79" s="296">
        <v>92.362</v>
      </c>
      <c r="Y79" s="296">
        <v>177.643</v>
      </c>
      <c r="Z79" s="225">
        <v>20.71</v>
      </c>
      <c r="AA79" s="296">
        <v>71.626</v>
      </c>
      <c r="AB79" s="296">
        <v>123.26</v>
      </c>
      <c r="AC79" s="225">
        <v>19.52</v>
      </c>
      <c r="AD79" s="296">
        <v>69.308</v>
      </c>
      <c r="AE79" s="296">
        <v>136.728</v>
      </c>
      <c r="AF79" s="225">
        <v>13.79</v>
      </c>
      <c r="AG79" s="137"/>
    </row>
    <row r="80" spans="2:32" ht="12.75">
      <c r="B80" s="43" t="s">
        <v>42</v>
      </c>
      <c r="C80" s="176">
        <v>8.406</v>
      </c>
      <c r="D80" s="176">
        <v>11.401</v>
      </c>
      <c r="E80" s="179">
        <v>48.21</v>
      </c>
      <c r="F80" s="176">
        <v>7.692</v>
      </c>
      <c r="G80" s="176">
        <v>30.566</v>
      </c>
      <c r="H80" s="179">
        <v>89.4</v>
      </c>
      <c r="I80" s="176">
        <v>5.739</v>
      </c>
      <c r="J80" s="176">
        <v>6.048</v>
      </c>
      <c r="K80" s="179">
        <v>56.25</v>
      </c>
      <c r="L80" s="176">
        <v>6.443</v>
      </c>
      <c r="M80" s="176">
        <v>3.383</v>
      </c>
      <c r="N80" s="179">
        <v>60.87</v>
      </c>
      <c r="O80" s="176">
        <v>4.024</v>
      </c>
      <c r="P80" s="176">
        <v>93.45</v>
      </c>
      <c r="Q80" s="179">
        <v>59.88</v>
      </c>
      <c r="R80" s="176">
        <v>6.104</v>
      </c>
      <c r="S80" s="176">
        <v>3.175</v>
      </c>
      <c r="T80" s="179">
        <v>31.92</v>
      </c>
      <c r="U80" s="176">
        <v>3.785</v>
      </c>
      <c r="V80" s="176">
        <v>5.499</v>
      </c>
      <c r="W80" s="179">
        <v>34.14</v>
      </c>
      <c r="X80" s="176">
        <v>5.951</v>
      </c>
      <c r="Y80" s="176">
        <v>7.015</v>
      </c>
      <c r="Z80" s="179">
        <v>29.23</v>
      </c>
      <c r="AA80" s="176">
        <v>5.108</v>
      </c>
      <c r="AB80" s="176">
        <v>7.859</v>
      </c>
      <c r="AC80" s="179">
        <v>26.41</v>
      </c>
      <c r="AD80" s="176">
        <v>4.576</v>
      </c>
      <c r="AE80" s="176">
        <v>9.192</v>
      </c>
      <c r="AF80" s="179">
        <v>23.15</v>
      </c>
    </row>
    <row r="81" spans="2:32" ht="12.75">
      <c r="B81" s="43" t="s">
        <v>43</v>
      </c>
      <c r="C81" s="176">
        <v>13.29</v>
      </c>
      <c r="D81" s="176">
        <v>56.653</v>
      </c>
      <c r="E81" s="179">
        <v>48.95</v>
      </c>
      <c r="F81" s="176">
        <v>13.721</v>
      </c>
      <c r="G81" s="176">
        <v>52.013</v>
      </c>
      <c r="H81" s="179">
        <v>29.69</v>
      </c>
      <c r="I81" s="176">
        <v>24.915</v>
      </c>
      <c r="J81" s="176">
        <v>49.47</v>
      </c>
      <c r="K81" s="179">
        <v>39.97</v>
      </c>
      <c r="L81" s="176">
        <v>18.358</v>
      </c>
      <c r="M81" s="176">
        <v>70.103</v>
      </c>
      <c r="N81" s="179">
        <v>42.54</v>
      </c>
      <c r="O81" s="176">
        <v>12.028</v>
      </c>
      <c r="P81" s="176">
        <v>66.385</v>
      </c>
      <c r="Q81" s="179">
        <v>33.24</v>
      </c>
      <c r="R81" s="176">
        <v>5.815</v>
      </c>
      <c r="S81" s="176">
        <v>93.892</v>
      </c>
      <c r="T81" s="179">
        <v>45.23</v>
      </c>
      <c r="U81" s="176">
        <v>8.502</v>
      </c>
      <c r="V81" s="176">
        <v>23.688</v>
      </c>
      <c r="W81" s="179">
        <v>33.73</v>
      </c>
      <c r="X81" s="176">
        <v>8.519</v>
      </c>
      <c r="Y81" s="176">
        <v>70.694</v>
      </c>
      <c r="Z81" s="179">
        <v>41.66</v>
      </c>
      <c r="AA81" s="176">
        <v>5.505</v>
      </c>
      <c r="AB81" s="176">
        <v>18.106</v>
      </c>
      <c r="AC81" s="179">
        <v>31.89</v>
      </c>
      <c r="AD81" s="176">
        <v>5.017</v>
      </c>
      <c r="AE81" s="176">
        <v>29.68</v>
      </c>
      <c r="AF81" s="179">
        <v>42.23</v>
      </c>
    </row>
    <row r="82" spans="2:32" ht="12.75">
      <c r="B82" s="43" t="s">
        <v>44</v>
      </c>
      <c r="C82" s="176">
        <v>27.943</v>
      </c>
      <c r="D82" s="176">
        <v>60.131</v>
      </c>
      <c r="E82" s="179">
        <v>47.04</v>
      </c>
      <c r="F82" s="176">
        <v>25.047</v>
      </c>
      <c r="G82" s="176">
        <v>19.497</v>
      </c>
      <c r="H82" s="179">
        <v>38.49</v>
      </c>
      <c r="I82" s="176">
        <v>21.855</v>
      </c>
      <c r="J82" s="176">
        <v>14.923</v>
      </c>
      <c r="K82" s="179">
        <v>34.99</v>
      </c>
      <c r="L82" s="176">
        <v>18.74</v>
      </c>
      <c r="M82" s="176">
        <v>13.563</v>
      </c>
      <c r="N82" s="179">
        <v>34.17</v>
      </c>
      <c r="O82" s="176">
        <v>14.197</v>
      </c>
      <c r="P82" s="176">
        <v>20.666</v>
      </c>
      <c r="Q82" s="179">
        <v>40.7</v>
      </c>
      <c r="R82" s="176">
        <v>18.013</v>
      </c>
      <c r="S82" s="176">
        <v>6.36</v>
      </c>
      <c r="T82" s="179">
        <v>29.64</v>
      </c>
      <c r="U82" s="176">
        <v>16.938</v>
      </c>
      <c r="V82" s="176">
        <v>4.76</v>
      </c>
      <c r="W82" s="179">
        <v>43.64</v>
      </c>
      <c r="X82" s="176">
        <v>17.349</v>
      </c>
      <c r="Y82" s="176">
        <v>2.72</v>
      </c>
      <c r="Z82" s="179">
        <v>42.91</v>
      </c>
      <c r="AA82" s="176">
        <v>8.069</v>
      </c>
      <c r="AB82" s="176">
        <v>2.702</v>
      </c>
      <c r="AC82" s="179">
        <v>42.01</v>
      </c>
      <c r="AD82" s="176">
        <v>10.799</v>
      </c>
      <c r="AE82" s="176">
        <v>2.598</v>
      </c>
      <c r="AF82" s="179">
        <v>42.65</v>
      </c>
    </row>
    <row r="83" spans="2:32" ht="12.75">
      <c r="B83" s="43" t="s">
        <v>45</v>
      </c>
      <c r="C83" s="176">
        <v>7.336</v>
      </c>
      <c r="D83" s="176">
        <v>63.759</v>
      </c>
      <c r="E83" s="179">
        <v>39.31</v>
      </c>
      <c r="F83" s="176">
        <v>6.095</v>
      </c>
      <c r="G83" s="176">
        <v>65.811</v>
      </c>
      <c r="H83" s="179">
        <v>39.59</v>
      </c>
      <c r="I83" s="176">
        <v>4.523</v>
      </c>
      <c r="J83" s="176">
        <v>126.685</v>
      </c>
      <c r="K83" s="179">
        <v>43.38</v>
      </c>
      <c r="L83" s="176">
        <v>7.834</v>
      </c>
      <c r="M83" s="176">
        <v>59.497</v>
      </c>
      <c r="N83" s="179">
        <v>31.4</v>
      </c>
      <c r="O83" s="176">
        <v>7.269</v>
      </c>
      <c r="P83" s="176">
        <v>94.488</v>
      </c>
      <c r="Q83" s="179">
        <v>36.6</v>
      </c>
      <c r="R83" s="176">
        <v>6.929</v>
      </c>
      <c r="S83" s="176">
        <v>22.05</v>
      </c>
      <c r="T83" s="179">
        <v>49.66</v>
      </c>
      <c r="U83" s="176">
        <v>7.796</v>
      </c>
      <c r="V83" s="176">
        <v>54.413</v>
      </c>
      <c r="W83" s="179">
        <v>45.23</v>
      </c>
      <c r="X83" s="176">
        <v>4.311</v>
      </c>
      <c r="Y83" s="176">
        <v>42.002</v>
      </c>
      <c r="Z83" s="179">
        <v>44.52</v>
      </c>
      <c r="AA83" s="176">
        <v>2.671</v>
      </c>
      <c r="AB83" s="176">
        <v>36.968</v>
      </c>
      <c r="AC83" s="179">
        <v>58.96</v>
      </c>
      <c r="AD83" s="176">
        <v>2.72</v>
      </c>
      <c r="AE83" s="176">
        <v>31.766</v>
      </c>
      <c r="AF83" s="179">
        <v>33.83</v>
      </c>
    </row>
    <row r="84" spans="2:33" ht="12.75">
      <c r="B84" s="43" t="s">
        <v>46</v>
      </c>
      <c r="C84" s="176">
        <v>10.806</v>
      </c>
      <c r="D84" s="176">
        <v>40.598</v>
      </c>
      <c r="E84" s="179">
        <v>18.76</v>
      </c>
      <c r="F84" s="176">
        <v>11.634</v>
      </c>
      <c r="G84" s="176">
        <v>42.236</v>
      </c>
      <c r="H84" s="179">
        <v>17.76</v>
      </c>
      <c r="I84" s="176">
        <v>15.409</v>
      </c>
      <c r="J84" s="176">
        <v>34.774</v>
      </c>
      <c r="K84" s="179">
        <v>19.22</v>
      </c>
      <c r="L84" s="176">
        <v>9.359</v>
      </c>
      <c r="M84" s="176">
        <v>32.394</v>
      </c>
      <c r="N84" s="179">
        <v>22.17</v>
      </c>
      <c r="O84" s="176">
        <v>7.094</v>
      </c>
      <c r="P84" s="176">
        <v>26.162</v>
      </c>
      <c r="Q84" s="179">
        <v>20.24</v>
      </c>
      <c r="R84" s="176">
        <v>8.071</v>
      </c>
      <c r="S84" s="176">
        <v>19.588</v>
      </c>
      <c r="T84" s="179">
        <v>22.04</v>
      </c>
      <c r="U84" s="176">
        <v>7.775</v>
      </c>
      <c r="V84" s="176">
        <v>18.3</v>
      </c>
      <c r="W84" s="179">
        <v>22.57</v>
      </c>
      <c r="X84" s="176">
        <v>10.194</v>
      </c>
      <c r="Y84" s="176">
        <v>17.333</v>
      </c>
      <c r="Z84" s="179">
        <v>23.57</v>
      </c>
      <c r="AA84" s="176">
        <v>7.216</v>
      </c>
      <c r="AB84" s="176">
        <v>15.191</v>
      </c>
      <c r="AC84" s="179">
        <v>23.39</v>
      </c>
      <c r="AD84" s="176">
        <v>6.187</v>
      </c>
      <c r="AE84" s="176">
        <v>16.122</v>
      </c>
      <c r="AF84" s="179">
        <v>22.61</v>
      </c>
      <c r="AG84" s="137"/>
    </row>
    <row r="85" spans="2:32" ht="12.75">
      <c r="B85" s="43" t="s">
        <v>47</v>
      </c>
      <c r="C85" s="176">
        <v>33.508</v>
      </c>
      <c r="D85" s="176">
        <v>114.012</v>
      </c>
      <c r="E85" s="179">
        <v>36.36</v>
      </c>
      <c r="F85" s="176">
        <v>20.353</v>
      </c>
      <c r="G85" s="176">
        <v>48.125</v>
      </c>
      <c r="H85" s="179">
        <v>34.46</v>
      </c>
      <c r="I85" s="176">
        <v>25.607</v>
      </c>
      <c r="J85" s="176">
        <v>21.703</v>
      </c>
      <c r="K85" s="179">
        <v>39.58</v>
      </c>
      <c r="L85" s="176">
        <v>21.5</v>
      </c>
      <c r="M85" s="176">
        <v>13.789</v>
      </c>
      <c r="N85" s="179">
        <v>37.49</v>
      </c>
      <c r="O85" s="176">
        <v>35.318</v>
      </c>
      <c r="P85" s="176">
        <v>13.346</v>
      </c>
      <c r="Q85" s="179">
        <v>37.29</v>
      </c>
      <c r="R85" s="176">
        <v>34.704</v>
      </c>
      <c r="S85" s="176">
        <v>19.159</v>
      </c>
      <c r="T85" s="179">
        <v>40.48</v>
      </c>
      <c r="U85" s="176">
        <v>30.841</v>
      </c>
      <c r="V85" s="176">
        <v>14.759</v>
      </c>
      <c r="W85" s="179">
        <v>28.6</v>
      </c>
      <c r="X85" s="176">
        <v>42.351</v>
      </c>
      <c r="Y85" s="176">
        <v>12.871</v>
      </c>
      <c r="Z85" s="179">
        <v>20.98</v>
      </c>
      <c r="AA85" s="176">
        <v>37.532</v>
      </c>
      <c r="AB85" s="176">
        <v>14.206</v>
      </c>
      <c r="AC85" s="179">
        <v>19.46</v>
      </c>
      <c r="AD85" s="176">
        <v>35.12</v>
      </c>
      <c r="AE85" s="176">
        <v>15.428</v>
      </c>
      <c r="AF85" s="179">
        <v>18.45</v>
      </c>
    </row>
    <row r="86" spans="2:32" ht="12.75">
      <c r="B86" s="43" t="s">
        <v>48</v>
      </c>
      <c r="C86" s="176">
        <v>1.243</v>
      </c>
      <c r="D86" s="176">
        <v>3.402</v>
      </c>
      <c r="E86" s="179">
        <v>93.03</v>
      </c>
      <c r="F86" s="176">
        <v>1.817</v>
      </c>
      <c r="G86" s="176">
        <v>9.411</v>
      </c>
      <c r="H86" s="179">
        <v>90.78</v>
      </c>
      <c r="I86" s="176">
        <v>1.162</v>
      </c>
      <c r="J86" s="176">
        <v>9.128</v>
      </c>
      <c r="K86" s="179">
        <v>101.44</v>
      </c>
      <c r="L86" s="176">
        <v>0.979</v>
      </c>
      <c r="M86" s="176">
        <v>0.356</v>
      </c>
      <c r="N86" s="179">
        <v>108.28</v>
      </c>
      <c r="O86" s="176">
        <v>0.472</v>
      </c>
      <c r="P86" s="176">
        <v>0.328</v>
      </c>
      <c r="Q86" s="179">
        <v>108.28</v>
      </c>
      <c r="R86" s="176">
        <v>0.238</v>
      </c>
      <c r="S86" s="176">
        <v>3.419</v>
      </c>
      <c r="T86" s="179">
        <v>108.03</v>
      </c>
      <c r="U86" s="176">
        <v>0.263</v>
      </c>
      <c r="V86" s="176">
        <v>0.032</v>
      </c>
      <c r="W86" s="179">
        <v>81.82</v>
      </c>
      <c r="X86" s="176">
        <v>0.246</v>
      </c>
      <c r="Y86" s="176">
        <v>0.075</v>
      </c>
      <c r="Z86" s="179">
        <v>68.9</v>
      </c>
      <c r="AA86" s="176">
        <v>0.273</v>
      </c>
      <c r="AB86" s="176">
        <v>0.188</v>
      </c>
      <c r="AC86" s="179">
        <v>68.92</v>
      </c>
      <c r="AD86" s="176">
        <v>0.363</v>
      </c>
      <c r="AE86" s="176">
        <v>0.187</v>
      </c>
      <c r="AF86" s="179">
        <v>69.03</v>
      </c>
    </row>
    <row r="87" spans="2:32" ht="12.75">
      <c r="B87" s="43" t="s">
        <v>49</v>
      </c>
      <c r="C87" s="176">
        <v>6.148</v>
      </c>
      <c r="D87" s="176">
        <v>81.79</v>
      </c>
      <c r="E87" s="179">
        <v>30</v>
      </c>
      <c r="F87" s="176">
        <v>3.431</v>
      </c>
      <c r="G87" s="176">
        <v>106.037</v>
      </c>
      <c r="H87" s="179">
        <v>29.53</v>
      </c>
      <c r="I87" s="176">
        <v>6.622</v>
      </c>
      <c r="J87" s="176">
        <v>75.964</v>
      </c>
      <c r="K87" s="179">
        <v>29.76</v>
      </c>
      <c r="L87" s="176">
        <v>12.433</v>
      </c>
      <c r="M87" s="176">
        <v>61.018</v>
      </c>
      <c r="N87" s="179">
        <v>37.85</v>
      </c>
      <c r="O87" s="176">
        <v>7.535</v>
      </c>
      <c r="P87" s="176">
        <v>87.869</v>
      </c>
      <c r="Q87" s="179">
        <v>36.71</v>
      </c>
      <c r="R87" s="176">
        <v>5.886</v>
      </c>
      <c r="S87" s="176">
        <v>37.209</v>
      </c>
      <c r="T87" s="179">
        <v>44.06</v>
      </c>
      <c r="U87" s="176">
        <v>5.09</v>
      </c>
      <c r="V87" s="176">
        <v>24.47</v>
      </c>
      <c r="W87" s="179">
        <v>30.72</v>
      </c>
      <c r="X87" s="176">
        <v>3.44</v>
      </c>
      <c r="Y87" s="176">
        <v>24.932</v>
      </c>
      <c r="Z87" s="179">
        <v>30.75</v>
      </c>
      <c r="AA87" s="176">
        <v>5.252</v>
      </c>
      <c r="AB87" s="176">
        <v>28.041</v>
      </c>
      <c r="AC87" s="179">
        <v>27.9</v>
      </c>
      <c r="AD87" s="176">
        <v>4.526</v>
      </c>
      <c r="AE87" s="176">
        <v>31.755</v>
      </c>
      <c r="AF87" s="179">
        <v>25.74</v>
      </c>
    </row>
    <row r="88" spans="2:32" ht="12.75">
      <c r="B88" s="240" t="s">
        <v>65</v>
      </c>
      <c r="C88" s="241"/>
      <c r="D88" s="242"/>
      <c r="E88" s="243"/>
      <c r="F88" s="244"/>
      <c r="G88" s="242"/>
      <c r="H88" s="245"/>
      <c r="I88" s="244"/>
      <c r="J88" s="242"/>
      <c r="K88" s="245"/>
      <c r="L88" s="244"/>
      <c r="M88" s="242"/>
      <c r="N88" s="245"/>
      <c r="O88" s="244"/>
      <c r="P88" s="246"/>
      <c r="Q88" s="245"/>
      <c r="R88" s="241"/>
      <c r="S88" s="242"/>
      <c r="T88" s="243"/>
      <c r="U88" s="244"/>
      <c r="V88" s="242"/>
      <c r="W88" s="245"/>
      <c r="X88" s="244"/>
      <c r="Y88" s="242"/>
      <c r="Z88" s="245"/>
      <c r="AA88" s="244"/>
      <c r="AB88" s="242"/>
      <c r="AC88" s="245"/>
      <c r="AD88" s="244"/>
      <c r="AE88" s="246"/>
      <c r="AF88" s="245"/>
    </row>
    <row r="89" spans="2:33" ht="12.75">
      <c r="B89" s="165" t="s">
        <v>41</v>
      </c>
      <c r="C89" s="296">
        <v>586.733</v>
      </c>
      <c r="D89" s="296">
        <v>557.53</v>
      </c>
      <c r="E89" s="225">
        <v>12.92</v>
      </c>
      <c r="F89" s="296">
        <v>366.8</v>
      </c>
      <c r="G89" s="296">
        <v>776.503</v>
      </c>
      <c r="H89" s="225">
        <v>14.03</v>
      </c>
      <c r="I89" s="296">
        <v>365.088</v>
      </c>
      <c r="J89" s="296">
        <v>619.38</v>
      </c>
      <c r="K89" s="225">
        <v>13.35</v>
      </c>
      <c r="L89" s="296">
        <v>457.212</v>
      </c>
      <c r="M89" s="296">
        <v>900.98</v>
      </c>
      <c r="N89" s="225">
        <v>12.01</v>
      </c>
      <c r="O89" s="296">
        <v>440.093</v>
      </c>
      <c r="P89" s="296">
        <v>1356.308</v>
      </c>
      <c r="Q89" s="225">
        <v>10.19</v>
      </c>
      <c r="R89" s="296">
        <v>404.775</v>
      </c>
      <c r="S89" s="296">
        <v>1623.113</v>
      </c>
      <c r="T89" s="225">
        <v>9.6</v>
      </c>
      <c r="U89" s="296">
        <v>355.492</v>
      </c>
      <c r="V89" s="296">
        <v>961.433</v>
      </c>
      <c r="W89" s="225">
        <v>11.05</v>
      </c>
      <c r="X89" s="296">
        <v>450.36</v>
      </c>
      <c r="Y89" s="296">
        <v>584.901</v>
      </c>
      <c r="Z89" s="225">
        <v>12.84</v>
      </c>
      <c r="AA89" s="296">
        <v>418.473</v>
      </c>
      <c r="AB89" s="296">
        <v>736.439</v>
      </c>
      <c r="AC89" s="225">
        <v>12.88</v>
      </c>
      <c r="AD89" s="296">
        <v>426.079</v>
      </c>
      <c r="AE89" s="296">
        <v>648.158</v>
      </c>
      <c r="AF89" s="225">
        <v>11.95</v>
      </c>
      <c r="AG89" s="137"/>
    </row>
    <row r="90" spans="2:32" ht="12.75">
      <c r="B90" s="43" t="s">
        <v>42</v>
      </c>
      <c r="C90" s="176">
        <v>131.042</v>
      </c>
      <c r="D90" s="176">
        <v>207.283</v>
      </c>
      <c r="E90" s="179">
        <v>26.69</v>
      </c>
      <c r="F90" s="176">
        <v>110.251</v>
      </c>
      <c r="G90" s="176">
        <v>334.32</v>
      </c>
      <c r="H90" s="179">
        <v>23.62</v>
      </c>
      <c r="I90" s="176">
        <v>108.159</v>
      </c>
      <c r="J90" s="176">
        <v>336.011</v>
      </c>
      <c r="K90" s="179">
        <v>23.8</v>
      </c>
      <c r="L90" s="176">
        <v>133.163</v>
      </c>
      <c r="M90" s="176">
        <v>455.793</v>
      </c>
      <c r="N90" s="179">
        <v>19.53</v>
      </c>
      <c r="O90" s="176">
        <v>163.868</v>
      </c>
      <c r="P90" s="176">
        <v>682.795</v>
      </c>
      <c r="Q90" s="179">
        <v>16.51</v>
      </c>
      <c r="R90" s="176">
        <v>194.126</v>
      </c>
      <c r="S90" s="176">
        <v>620.708</v>
      </c>
      <c r="T90" s="179">
        <v>16.69</v>
      </c>
      <c r="U90" s="176">
        <v>185.443</v>
      </c>
      <c r="V90" s="176">
        <v>364.868</v>
      </c>
      <c r="W90" s="179">
        <v>19.76</v>
      </c>
      <c r="X90" s="176">
        <v>211.641</v>
      </c>
      <c r="Y90" s="176">
        <v>168.133</v>
      </c>
      <c r="Z90" s="179">
        <v>17.48</v>
      </c>
      <c r="AA90" s="176">
        <v>232.467</v>
      </c>
      <c r="AB90" s="176">
        <v>254.321</v>
      </c>
      <c r="AC90" s="179">
        <v>22.35</v>
      </c>
      <c r="AD90" s="176">
        <v>246.518</v>
      </c>
      <c r="AE90" s="176">
        <v>402.539</v>
      </c>
      <c r="AF90" s="179">
        <v>17.94</v>
      </c>
    </row>
    <row r="91" spans="2:32" ht="12.75">
      <c r="B91" s="43" t="s">
        <v>43</v>
      </c>
      <c r="C91" s="176">
        <v>102.356</v>
      </c>
      <c r="D91" s="176">
        <v>111.247</v>
      </c>
      <c r="E91" s="179">
        <v>14.97</v>
      </c>
      <c r="F91" s="176">
        <v>98.675</v>
      </c>
      <c r="G91" s="176">
        <v>135.231</v>
      </c>
      <c r="H91" s="179">
        <v>24.24</v>
      </c>
      <c r="I91" s="176">
        <v>108.089</v>
      </c>
      <c r="J91" s="176">
        <v>133.069</v>
      </c>
      <c r="K91" s="179">
        <v>12.85</v>
      </c>
      <c r="L91" s="176">
        <v>123.569</v>
      </c>
      <c r="M91" s="176">
        <v>198.475</v>
      </c>
      <c r="N91" s="179">
        <v>17.63</v>
      </c>
      <c r="O91" s="176">
        <v>103.224</v>
      </c>
      <c r="P91" s="176">
        <v>287.089</v>
      </c>
      <c r="Q91" s="179">
        <v>21.05</v>
      </c>
      <c r="R91" s="176">
        <v>61.513</v>
      </c>
      <c r="S91" s="176">
        <v>437.87</v>
      </c>
      <c r="T91" s="179">
        <v>22.64</v>
      </c>
      <c r="U91" s="176">
        <v>64.398</v>
      </c>
      <c r="V91" s="176">
        <v>180.753</v>
      </c>
      <c r="W91" s="179">
        <v>23.79</v>
      </c>
      <c r="X91" s="176">
        <v>100.523</v>
      </c>
      <c r="Y91" s="176">
        <v>202.015</v>
      </c>
      <c r="Z91" s="179">
        <v>28.58</v>
      </c>
      <c r="AA91" s="176">
        <v>77.545</v>
      </c>
      <c r="AB91" s="176">
        <v>202.741</v>
      </c>
      <c r="AC91" s="179">
        <v>25.96</v>
      </c>
      <c r="AD91" s="176">
        <v>89.795</v>
      </c>
      <c r="AE91" s="176">
        <v>99.788</v>
      </c>
      <c r="AF91" s="179">
        <v>17.3</v>
      </c>
    </row>
    <row r="92" spans="2:32" ht="12.75">
      <c r="B92" s="43" t="s">
        <v>44</v>
      </c>
      <c r="C92" s="176">
        <v>0.685</v>
      </c>
      <c r="D92" s="176">
        <v>2.268</v>
      </c>
      <c r="E92" s="179">
        <v>101.09</v>
      </c>
      <c r="F92" s="176">
        <v>0.177</v>
      </c>
      <c r="G92" s="176">
        <v>1.815</v>
      </c>
      <c r="H92" s="179">
        <v>101.09</v>
      </c>
      <c r="I92" s="176">
        <v>0.242</v>
      </c>
      <c r="J92" s="176">
        <v>1.563</v>
      </c>
      <c r="K92" s="179">
        <v>101.09</v>
      </c>
      <c r="L92" s="176">
        <v>0.19</v>
      </c>
      <c r="M92" s="176">
        <v>25.037</v>
      </c>
      <c r="N92" s="179">
        <v>101.09</v>
      </c>
      <c r="O92" s="176">
        <v>0.19</v>
      </c>
      <c r="P92" s="176">
        <v>0</v>
      </c>
      <c r="Q92" s="179">
        <v>0</v>
      </c>
      <c r="R92" s="176">
        <v>0.277</v>
      </c>
      <c r="S92" s="176">
        <v>0</v>
      </c>
      <c r="T92" s="179">
        <v>0</v>
      </c>
      <c r="U92" s="176">
        <v>0.347</v>
      </c>
      <c r="V92" s="176">
        <v>0</v>
      </c>
      <c r="W92" s="179">
        <v>0</v>
      </c>
      <c r="X92" s="176">
        <v>0.208</v>
      </c>
      <c r="Y92" s="176">
        <v>0</v>
      </c>
      <c r="Z92" s="179">
        <v>0</v>
      </c>
      <c r="AA92" s="176">
        <v>0.251</v>
      </c>
      <c r="AB92" s="176">
        <v>0</v>
      </c>
      <c r="AC92" s="179">
        <v>0</v>
      </c>
      <c r="AD92" s="176">
        <v>0.196</v>
      </c>
      <c r="AE92" s="176">
        <v>0</v>
      </c>
      <c r="AF92" s="179">
        <v>0</v>
      </c>
    </row>
    <row r="93" spans="2:32" ht="12.75">
      <c r="B93" s="43" t="s">
        <v>45</v>
      </c>
      <c r="C93" s="176">
        <v>15.592</v>
      </c>
      <c r="D93" s="176">
        <v>13.223</v>
      </c>
      <c r="E93" s="179">
        <v>41.08</v>
      </c>
      <c r="F93" s="176">
        <v>15.147</v>
      </c>
      <c r="G93" s="176">
        <v>50.417</v>
      </c>
      <c r="H93" s="179">
        <v>70.82</v>
      </c>
      <c r="I93" s="176">
        <v>10.082</v>
      </c>
      <c r="J93" s="176">
        <v>13.012</v>
      </c>
      <c r="K93" s="179">
        <v>42.24</v>
      </c>
      <c r="L93" s="176">
        <v>6.2</v>
      </c>
      <c r="M93" s="176">
        <v>24.894</v>
      </c>
      <c r="N93" s="179">
        <v>57.69</v>
      </c>
      <c r="O93" s="176">
        <v>9.246</v>
      </c>
      <c r="P93" s="176">
        <v>26.098</v>
      </c>
      <c r="Q93" s="179">
        <v>39.03</v>
      </c>
      <c r="R93" s="176">
        <v>10.083</v>
      </c>
      <c r="S93" s="176">
        <v>14.05</v>
      </c>
      <c r="T93" s="179">
        <v>35.47</v>
      </c>
      <c r="U93" s="176">
        <v>10.675</v>
      </c>
      <c r="V93" s="176">
        <v>45.375</v>
      </c>
      <c r="W93" s="179">
        <v>74.57</v>
      </c>
      <c r="X93" s="176">
        <v>15.51</v>
      </c>
      <c r="Y93" s="176">
        <v>17.067</v>
      </c>
      <c r="Z93" s="179">
        <v>30.28</v>
      </c>
      <c r="AA93" s="176">
        <v>13.131</v>
      </c>
      <c r="AB93" s="176">
        <v>58.524</v>
      </c>
      <c r="AC93" s="179">
        <v>47.8</v>
      </c>
      <c r="AD93" s="176">
        <v>11.112</v>
      </c>
      <c r="AE93" s="176">
        <v>13.927</v>
      </c>
      <c r="AF93" s="179">
        <v>27.83</v>
      </c>
    </row>
    <row r="94" spans="2:32" ht="12.75">
      <c r="B94" s="43" t="s">
        <v>46</v>
      </c>
      <c r="C94" s="176">
        <v>30.829</v>
      </c>
      <c r="D94" s="176">
        <v>94.364</v>
      </c>
      <c r="E94" s="179">
        <v>41.93</v>
      </c>
      <c r="F94" s="176">
        <v>23.676</v>
      </c>
      <c r="G94" s="176">
        <v>38.506</v>
      </c>
      <c r="H94" s="179">
        <v>22.39</v>
      </c>
      <c r="I94" s="176">
        <v>19.952</v>
      </c>
      <c r="J94" s="176">
        <v>28.346</v>
      </c>
      <c r="K94" s="179">
        <v>26.34</v>
      </c>
      <c r="L94" s="176">
        <v>25.59</v>
      </c>
      <c r="M94" s="176">
        <v>29.269</v>
      </c>
      <c r="N94" s="179">
        <v>33.67</v>
      </c>
      <c r="O94" s="176">
        <v>25.217</v>
      </c>
      <c r="P94" s="176">
        <v>68.157</v>
      </c>
      <c r="Q94" s="179">
        <v>32.29</v>
      </c>
      <c r="R94" s="176">
        <v>20.716</v>
      </c>
      <c r="S94" s="176">
        <v>12.625</v>
      </c>
      <c r="T94" s="179">
        <v>26.73</v>
      </c>
      <c r="U94" s="176">
        <v>27.023</v>
      </c>
      <c r="V94" s="176">
        <v>20.859</v>
      </c>
      <c r="W94" s="179">
        <v>35.13</v>
      </c>
      <c r="X94" s="176">
        <v>22.638</v>
      </c>
      <c r="Y94" s="176">
        <v>9.985</v>
      </c>
      <c r="Z94" s="179">
        <v>26.76</v>
      </c>
      <c r="AA94" s="176">
        <v>26.252</v>
      </c>
      <c r="AB94" s="176">
        <v>17.719</v>
      </c>
      <c r="AC94" s="179">
        <v>20.84</v>
      </c>
      <c r="AD94" s="176">
        <v>31.713</v>
      </c>
      <c r="AE94" s="176">
        <v>16.553</v>
      </c>
      <c r="AF94" s="179">
        <v>26.21</v>
      </c>
    </row>
    <row r="95" spans="2:32" ht="12.75">
      <c r="B95" s="43" t="s">
        <v>47</v>
      </c>
      <c r="C95" s="176">
        <v>21.131</v>
      </c>
      <c r="D95" s="176">
        <v>34.179</v>
      </c>
      <c r="E95" s="179">
        <v>43.96</v>
      </c>
      <c r="F95" s="176">
        <v>18.437</v>
      </c>
      <c r="G95" s="176">
        <v>112.05</v>
      </c>
      <c r="H95" s="179">
        <v>46.43</v>
      </c>
      <c r="I95" s="176">
        <v>12.494</v>
      </c>
      <c r="J95" s="176">
        <v>21.323</v>
      </c>
      <c r="K95" s="179">
        <v>31.06</v>
      </c>
      <c r="L95" s="176">
        <v>17.641</v>
      </c>
      <c r="M95" s="176">
        <v>17.513</v>
      </c>
      <c r="N95" s="179">
        <v>34.23</v>
      </c>
      <c r="O95" s="176">
        <v>17.595</v>
      </c>
      <c r="P95" s="176">
        <v>25.014</v>
      </c>
      <c r="Q95" s="179">
        <v>35.09</v>
      </c>
      <c r="R95" s="176">
        <v>24.798</v>
      </c>
      <c r="S95" s="176">
        <v>12.181</v>
      </c>
      <c r="T95" s="179">
        <v>26.17</v>
      </c>
      <c r="U95" s="176">
        <v>18.248</v>
      </c>
      <c r="V95" s="176">
        <v>12.817</v>
      </c>
      <c r="W95" s="179">
        <v>24.63</v>
      </c>
      <c r="X95" s="176">
        <v>29.827</v>
      </c>
      <c r="Y95" s="176">
        <v>14.396</v>
      </c>
      <c r="Z95" s="179">
        <v>22.89</v>
      </c>
      <c r="AA95" s="176">
        <v>15.384</v>
      </c>
      <c r="AB95" s="176">
        <v>17.503</v>
      </c>
      <c r="AC95" s="179">
        <v>20.6</v>
      </c>
      <c r="AD95" s="176">
        <v>19.961</v>
      </c>
      <c r="AE95" s="176">
        <v>21.896</v>
      </c>
      <c r="AF95" s="179">
        <v>21.46</v>
      </c>
    </row>
    <row r="96" spans="2:32" ht="12.75">
      <c r="B96" s="43" t="s">
        <v>48</v>
      </c>
      <c r="C96" s="176">
        <v>280.483</v>
      </c>
      <c r="D96" s="176">
        <v>85.853</v>
      </c>
      <c r="E96" s="179">
        <v>17.07</v>
      </c>
      <c r="F96" s="176">
        <v>94.566</v>
      </c>
      <c r="G96" s="176">
        <v>90.912</v>
      </c>
      <c r="H96" s="179">
        <v>25.6</v>
      </c>
      <c r="I96" s="176">
        <v>102.16</v>
      </c>
      <c r="J96" s="176">
        <v>76.645</v>
      </c>
      <c r="K96" s="179">
        <v>16.7</v>
      </c>
      <c r="L96" s="176">
        <v>147.252</v>
      </c>
      <c r="M96" s="176">
        <v>143.568</v>
      </c>
      <c r="N96" s="179">
        <v>33.72</v>
      </c>
      <c r="O96" s="176">
        <v>117.586</v>
      </c>
      <c r="P96" s="176">
        <v>243.684</v>
      </c>
      <c r="Q96" s="179">
        <v>26.53</v>
      </c>
      <c r="R96" s="176">
        <v>89.252</v>
      </c>
      <c r="S96" s="176">
        <v>503.117</v>
      </c>
      <c r="T96" s="179">
        <v>17.49</v>
      </c>
      <c r="U96" s="176">
        <v>42.673</v>
      </c>
      <c r="V96" s="176">
        <v>316.624</v>
      </c>
      <c r="W96" s="179">
        <v>18.86</v>
      </c>
      <c r="X96" s="176">
        <v>62.038</v>
      </c>
      <c r="Y96" s="176">
        <v>158.621</v>
      </c>
      <c r="Z96" s="179">
        <v>23.34</v>
      </c>
      <c r="AA96" s="176">
        <v>44.994</v>
      </c>
      <c r="AB96" s="176">
        <v>165.966</v>
      </c>
      <c r="AC96" s="179">
        <v>26.27</v>
      </c>
      <c r="AD96" s="176">
        <v>19.89</v>
      </c>
      <c r="AE96" s="176">
        <v>77.721</v>
      </c>
      <c r="AF96" s="179">
        <v>37.47</v>
      </c>
    </row>
    <row r="97" spans="2:32" ht="12.75">
      <c r="B97" s="43" t="s">
        <v>49</v>
      </c>
      <c r="C97" s="176">
        <v>4.614</v>
      </c>
      <c r="D97" s="176">
        <v>0.895</v>
      </c>
      <c r="E97" s="179">
        <v>64.46</v>
      </c>
      <c r="F97" s="176">
        <v>5.872</v>
      </c>
      <c r="G97" s="176">
        <v>0.735</v>
      </c>
      <c r="H97" s="179">
        <v>58.81</v>
      </c>
      <c r="I97" s="176">
        <v>3.911</v>
      </c>
      <c r="J97" s="176">
        <v>0.52</v>
      </c>
      <c r="K97" s="179">
        <v>41.3</v>
      </c>
      <c r="L97" s="176">
        <v>3.606</v>
      </c>
      <c r="M97" s="176">
        <v>0.412</v>
      </c>
      <c r="N97" s="179">
        <v>48.4</v>
      </c>
      <c r="O97" s="176">
        <v>3.166</v>
      </c>
      <c r="P97" s="176">
        <v>4.223</v>
      </c>
      <c r="Q97" s="179">
        <v>80.9</v>
      </c>
      <c r="R97" s="176">
        <v>4.009</v>
      </c>
      <c r="S97" s="176">
        <v>5.483</v>
      </c>
      <c r="T97" s="179">
        <v>62.47</v>
      </c>
      <c r="U97" s="176">
        <v>6.686</v>
      </c>
      <c r="V97" s="176">
        <v>7.285</v>
      </c>
      <c r="W97" s="179">
        <v>47.42</v>
      </c>
      <c r="X97" s="176">
        <v>7.974</v>
      </c>
      <c r="Y97" s="176">
        <v>8.325</v>
      </c>
      <c r="Z97" s="179">
        <v>41.73</v>
      </c>
      <c r="AA97" s="176">
        <v>8.449</v>
      </c>
      <c r="AB97" s="176">
        <v>11.94</v>
      </c>
      <c r="AC97" s="179">
        <v>29.77</v>
      </c>
      <c r="AD97" s="176">
        <v>6.894</v>
      </c>
      <c r="AE97" s="176">
        <v>12.53</v>
      </c>
      <c r="AF97" s="179">
        <v>28.95</v>
      </c>
    </row>
    <row r="98" spans="2:32" ht="12.75">
      <c r="B98" s="240" t="s">
        <v>66</v>
      </c>
      <c r="C98" s="241"/>
      <c r="D98" s="242"/>
      <c r="E98" s="243"/>
      <c r="F98" s="244"/>
      <c r="G98" s="242"/>
      <c r="H98" s="245"/>
      <c r="I98" s="244"/>
      <c r="J98" s="242"/>
      <c r="K98" s="245"/>
      <c r="L98" s="244"/>
      <c r="M98" s="242"/>
      <c r="N98" s="245"/>
      <c r="O98" s="244"/>
      <c r="P98" s="246"/>
      <c r="Q98" s="245"/>
      <c r="R98" s="241"/>
      <c r="S98" s="242"/>
      <c r="T98" s="243"/>
      <c r="U98" s="244"/>
      <c r="V98" s="242"/>
      <c r="W98" s="245"/>
      <c r="X98" s="244"/>
      <c r="Y98" s="242"/>
      <c r="Z98" s="245"/>
      <c r="AA98" s="244"/>
      <c r="AB98" s="242"/>
      <c r="AC98" s="245"/>
      <c r="AD98" s="244"/>
      <c r="AE98" s="246"/>
      <c r="AF98" s="245"/>
    </row>
    <row r="99" spans="2:33" ht="12.75">
      <c r="B99" s="165" t="s">
        <v>41</v>
      </c>
      <c r="C99" s="296">
        <v>488.484</v>
      </c>
      <c r="D99" s="296">
        <v>957.746</v>
      </c>
      <c r="E99" s="225">
        <v>8.47</v>
      </c>
      <c r="F99" s="296">
        <v>394.813</v>
      </c>
      <c r="G99" s="296">
        <v>1283.855</v>
      </c>
      <c r="H99" s="225">
        <v>9.25</v>
      </c>
      <c r="I99" s="296">
        <v>369.019</v>
      </c>
      <c r="J99" s="296">
        <v>1258.336</v>
      </c>
      <c r="K99" s="225">
        <v>9</v>
      </c>
      <c r="L99" s="296">
        <v>408.698</v>
      </c>
      <c r="M99" s="296">
        <v>1414.137</v>
      </c>
      <c r="N99" s="225">
        <v>10.17</v>
      </c>
      <c r="O99" s="296">
        <v>336.591</v>
      </c>
      <c r="P99" s="296">
        <v>1605.993</v>
      </c>
      <c r="Q99" s="225">
        <v>8.77</v>
      </c>
      <c r="R99" s="296">
        <v>333.353</v>
      </c>
      <c r="S99" s="296">
        <v>1547.49</v>
      </c>
      <c r="T99" s="225">
        <v>9.94</v>
      </c>
      <c r="U99" s="296">
        <v>372.679</v>
      </c>
      <c r="V99" s="296">
        <v>1484.396</v>
      </c>
      <c r="W99" s="225">
        <v>9.96</v>
      </c>
      <c r="X99" s="296">
        <v>508.102</v>
      </c>
      <c r="Y99" s="296">
        <v>973.8</v>
      </c>
      <c r="Z99" s="225">
        <v>10.59</v>
      </c>
      <c r="AA99" s="296">
        <v>365.709</v>
      </c>
      <c r="AB99" s="296">
        <v>1254.934</v>
      </c>
      <c r="AC99" s="225">
        <v>7.97</v>
      </c>
      <c r="AD99" s="296">
        <v>335.682</v>
      </c>
      <c r="AE99" s="296">
        <v>1206.046</v>
      </c>
      <c r="AF99" s="225">
        <v>8.82</v>
      </c>
      <c r="AG99" s="137"/>
    </row>
    <row r="100" spans="2:32" ht="12.75">
      <c r="B100" s="43" t="s">
        <v>42</v>
      </c>
      <c r="C100" s="176">
        <v>216.553</v>
      </c>
      <c r="D100" s="176">
        <v>235.861</v>
      </c>
      <c r="E100" s="179">
        <v>20.47</v>
      </c>
      <c r="F100" s="176">
        <v>204.742</v>
      </c>
      <c r="G100" s="176">
        <v>519.982</v>
      </c>
      <c r="H100" s="179">
        <v>17.98</v>
      </c>
      <c r="I100" s="176">
        <v>201.645</v>
      </c>
      <c r="J100" s="176">
        <v>453.477</v>
      </c>
      <c r="K100" s="179">
        <v>19.28</v>
      </c>
      <c r="L100" s="176">
        <v>247.478</v>
      </c>
      <c r="M100" s="176">
        <v>568.39</v>
      </c>
      <c r="N100" s="179">
        <v>22.25</v>
      </c>
      <c r="O100" s="176">
        <v>210.037</v>
      </c>
      <c r="P100" s="176">
        <v>453.584</v>
      </c>
      <c r="Q100" s="179">
        <v>19.26</v>
      </c>
      <c r="R100" s="176">
        <v>219.284</v>
      </c>
      <c r="S100" s="176">
        <v>526.859</v>
      </c>
      <c r="T100" s="179">
        <v>20.32</v>
      </c>
      <c r="U100" s="176">
        <v>219.865</v>
      </c>
      <c r="V100" s="176">
        <v>505.429</v>
      </c>
      <c r="W100" s="179">
        <v>20.16</v>
      </c>
      <c r="X100" s="176">
        <v>326.634</v>
      </c>
      <c r="Y100" s="176">
        <v>292.096</v>
      </c>
      <c r="Z100" s="179">
        <v>17.71</v>
      </c>
      <c r="AA100" s="176">
        <v>218.631</v>
      </c>
      <c r="AB100" s="176">
        <v>520.206</v>
      </c>
      <c r="AC100" s="179">
        <v>14.85</v>
      </c>
      <c r="AD100" s="176">
        <v>198.661</v>
      </c>
      <c r="AE100" s="176">
        <v>525.917</v>
      </c>
      <c r="AF100" s="179">
        <v>17.62</v>
      </c>
    </row>
    <row r="101" spans="2:32" ht="12.75">
      <c r="B101" s="43" t="s">
        <v>43</v>
      </c>
      <c r="C101" s="176">
        <v>85.178</v>
      </c>
      <c r="D101" s="176">
        <v>377.57</v>
      </c>
      <c r="E101" s="179">
        <v>13.27</v>
      </c>
      <c r="F101" s="176">
        <v>69.421</v>
      </c>
      <c r="G101" s="176">
        <v>464.578</v>
      </c>
      <c r="H101" s="179">
        <v>13.33</v>
      </c>
      <c r="I101" s="176">
        <v>69.701</v>
      </c>
      <c r="J101" s="176">
        <v>512.79</v>
      </c>
      <c r="K101" s="179">
        <v>13.19</v>
      </c>
      <c r="L101" s="176">
        <v>76.171</v>
      </c>
      <c r="M101" s="176">
        <v>603.183</v>
      </c>
      <c r="N101" s="179">
        <v>12.67</v>
      </c>
      <c r="O101" s="176">
        <v>64.476</v>
      </c>
      <c r="P101" s="176">
        <v>805.22</v>
      </c>
      <c r="Q101" s="179">
        <v>12.56</v>
      </c>
      <c r="R101" s="176">
        <v>57.491</v>
      </c>
      <c r="S101" s="176">
        <v>767.593</v>
      </c>
      <c r="T101" s="179">
        <v>14.06</v>
      </c>
      <c r="U101" s="176">
        <v>74.986</v>
      </c>
      <c r="V101" s="176">
        <v>701.733</v>
      </c>
      <c r="W101" s="179">
        <v>14.72</v>
      </c>
      <c r="X101" s="176">
        <v>95.982</v>
      </c>
      <c r="Y101" s="176">
        <v>491.998</v>
      </c>
      <c r="Z101" s="179">
        <v>17.15</v>
      </c>
      <c r="AA101" s="176">
        <v>75.414</v>
      </c>
      <c r="AB101" s="176">
        <v>574.72</v>
      </c>
      <c r="AC101" s="179">
        <v>10.32</v>
      </c>
      <c r="AD101" s="176">
        <v>73.741</v>
      </c>
      <c r="AE101" s="176">
        <v>534.134</v>
      </c>
      <c r="AF101" s="179">
        <v>10.21</v>
      </c>
    </row>
    <row r="102" spans="2:32" ht="12.75">
      <c r="B102" s="43" t="s">
        <v>44</v>
      </c>
      <c r="C102" s="176">
        <v>8.441</v>
      </c>
      <c r="D102" s="176">
        <v>0</v>
      </c>
      <c r="E102" s="179">
        <v>0</v>
      </c>
      <c r="F102" s="176">
        <v>1.356</v>
      </c>
      <c r="G102" s="176">
        <v>0</v>
      </c>
      <c r="H102" s="179">
        <v>0</v>
      </c>
      <c r="I102" s="176">
        <v>5.28</v>
      </c>
      <c r="J102" s="176">
        <v>0</v>
      </c>
      <c r="K102" s="179">
        <v>0</v>
      </c>
      <c r="L102" s="176">
        <v>1.409</v>
      </c>
      <c r="M102" s="176">
        <v>0</v>
      </c>
      <c r="N102" s="179">
        <v>0</v>
      </c>
      <c r="O102" s="176">
        <v>4.618</v>
      </c>
      <c r="P102" s="176">
        <v>0.577</v>
      </c>
      <c r="Q102" s="179">
        <v>103.53</v>
      </c>
      <c r="R102" s="176">
        <v>1.241</v>
      </c>
      <c r="S102" s="176">
        <v>0.577</v>
      </c>
      <c r="T102" s="179">
        <v>103.53</v>
      </c>
      <c r="U102" s="176">
        <v>4.446</v>
      </c>
      <c r="V102" s="176">
        <v>0.577</v>
      </c>
      <c r="W102" s="179">
        <v>103.53</v>
      </c>
      <c r="X102" s="176">
        <v>2.707</v>
      </c>
      <c r="Y102" s="176">
        <v>0.577</v>
      </c>
      <c r="Z102" s="179">
        <v>103.53</v>
      </c>
      <c r="AA102" s="176">
        <v>4.694</v>
      </c>
      <c r="AB102" s="176">
        <v>0.577</v>
      </c>
      <c r="AC102" s="179">
        <v>103.53</v>
      </c>
      <c r="AD102" s="176">
        <v>1.807</v>
      </c>
      <c r="AE102" s="176">
        <v>0.577</v>
      </c>
      <c r="AF102" s="179">
        <v>103.53</v>
      </c>
    </row>
    <row r="103" spans="2:32" ht="12.75">
      <c r="B103" s="43" t="s">
        <v>45</v>
      </c>
      <c r="C103" s="176">
        <v>20.909</v>
      </c>
      <c r="D103" s="176">
        <v>21.085</v>
      </c>
      <c r="E103" s="179">
        <v>33.91</v>
      </c>
      <c r="F103" s="176">
        <v>19.682</v>
      </c>
      <c r="G103" s="176">
        <v>23.863</v>
      </c>
      <c r="H103" s="179">
        <v>27.87</v>
      </c>
      <c r="I103" s="176">
        <v>18.459</v>
      </c>
      <c r="J103" s="176">
        <v>58.372</v>
      </c>
      <c r="K103" s="179">
        <v>47.53</v>
      </c>
      <c r="L103" s="176">
        <v>16.968</v>
      </c>
      <c r="M103" s="176">
        <v>44.682</v>
      </c>
      <c r="N103" s="179">
        <v>31.4</v>
      </c>
      <c r="O103" s="176">
        <v>11.54</v>
      </c>
      <c r="P103" s="176">
        <v>98.891</v>
      </c>
      <c r="Q103" s="179">
        <v>50.54</v>
      </c>
      <c r="R103" s="176">
        <v>10.382</v>
      </c>
      <c r="S103" s="176">
        <v>80.457</v>
      </c>
      <c r="T103" s="179">
        <v>59.2</v>
      </c>
      <c r="U103" s="176">
        <v>13.607</v>
      </c>
      <c r="V103" s="176">
        <v>70.312</v>
      </c>
      <c r="W103" s="179">
        <v>51.09</v>
      </c>
      <c r="X103" s="176">
        <v>21.264</v>
      </c>
      <c r="Y103" s="176">
        <v>12.558</v>
      </c>
      <c r="Z103" s="179">
        <v>18.72</v>
      </c>
      <c r="AA103" s="176">
        <v>18.045</v>
      </c>
      <c r="AB103" s="176">
        <v>16.188</v>
      </c>
      <c r="AC103" s="179">
        <v>16.7</v>
      </c>
      <c r="AD103" s="176">
        <v>16.316</v>
      </c>
      <c r="AE103" s="176">
        <v>23.522</v>
      </c>
      <c r="AF103" s="179">
        <v>17.32</v>
      </c>
    </row>
    <row r="104" spans="2:32" ht="12.75">
      <c r="B104" s="43" t="s">
        <v>46</v>
      </c>
      <c r="C104" s="176">
        <v>38.688</v>
      </c>
      <c r="D104" s="176">
        <v>175.031</v>
      </c>
      <c r="E104" s="179">
        <v>18.53</v>
      </c>
      <c r="F104" s="176">
        <v>32.141</v>
      </c>
      <c r="G104" s="176">
        <v>139.353</v>
      </c>
      <c r="H104" s="179">
        <v>19.45</v>
      </c>
      <c r="I104" s="176">
        <v>23.81</v>
      </c>
      <c r="J104" s="176">
        <v>115.306</v>
      </c>
      <c r="K104" s="179">
        <v>25.94</v>
      </c>
      <c r="L104" s="176">
        <v>26.619</v>
      </c>
      <c r="M104" s="176">
        <v>76.271</v>
      </c>
      <c r="N104" s="179">
        <v>18.67</v>
      </c>
      <c r="O104" s="176">
        <v>20.03</v>
      </c>
      <c r="P104" s="176">
        <v>70.89</v>
      </c>
      <c r="Q104" s="179">
        <v>17.58</v>
      </c>
      <c r="R104" s="176">
        <v>20.059</v>
      </c>
      <c r="S104" s="176">
        <v>54.193</v>
      </c>
      <c r="T104" s="179">
        <v>17.67</v>
      </c>
      <c r="U104" s="176">
        <v>28.223</v>
      </c>
      <c r="V104" s="176">
        <v>45.517</v>
      </c>
      <c r="W104" s="179">
        <v>19.87</v>
      </c>
      <c r="X104" s="176">
        <v>29.7</v>
      </c>
      <c r="Y104" s="176">
        <v>58.128</v>
      </c>
      <c r="Z104" s="179">
        <v>21.73</v>
      </c>
      <c r="AA104" s="176">
        <v>20.972</v>
      </c>
      <c r="AB104" s="176">
        <v>38.979</v>
      </c>
      <c r="AC104" s="179">
        <v>19.87</v>
      </c>
      <c r="AD104" s="176">
        <v>24.972</v>
      </c>
      <c r="AE104" s="176">
        <v>52.553</v>
      </c>
      <c r="AF104" s="179">
        <v>17.56</v>
      </c>
    </row>
    <row r="105" spans="2:32" ht="12.75">
      <c r="B105" s="43" t="s">
        <v>47</v>
      </c>
      <c r="C105" s="176">
        <v>15.701</v>
      </c>
      <c r="D105" s="176">
        <v>66.02</v>
      </c>
      <c r="E105" s="179">
        <v>51.42</v>
      </c>
      <c r="F105" s="176">
        <v>12.355</v>
      </c>
      <c r="G105" s="176">
        <v>35.156</v>
      </c>
      <c r="H105" s="179">
        <v>32.93</v>
      </c>
      <c r="I105" s="176">
        <v>8.22</v>
      </c>
      <c r="J105" s="176">
        <v>49.891</v>
      </c>
      <c r="K105" s="179">
        <v>45.45</v>
      </c>
      <c r="L105" s="176">
        <v>11.751</v>
      </c>
      <c r="M105" s="176">
        <v>42.727</v>
      </c>
      <c r="N105" s="179">
        <v>39.28</v>
      </c>
      <c r="O105" s="176">
        <v>11.693</v>
      </c>
      <c r="P105" s="176">
        <v>44.339</v>
      </c>
      <c r="Q105" s="179">
        <v>34.36</v>
      </c>
      <c r="R105" s="176">
        <v>8.945</v>
      </c>
      <c r="S105" s="176">
        <v>24.327</v>
      </c>
      <c r="T105" s="179">
        <v>28.35</v>
      </c>
      <c r="U105" s="176">
        <v>15.01</v>
      </c>
      <c r="V105" s="176">
        <v>29.616</v>
      </c>
      <c r="W105" s="179">
        <v>26.27</v>
      </c>
      <c r="X105" s="176">
        <v>12.54</v>
      </c>
      <c r="Y105" s="176">
        <v>25.221</v>
      </c>
      <c r="Z105" s="179">
        <v>24.93</v>
      </c>
      <c r="AA105" s="176">
        <v>15.013</v>
      </c>
      <c r="AB105" s="176">
        <v>47.19</v>
      </c>
      <c r="AC105" s="179">
        <v>42.37</v>
      </c>
      <c r="AD105" s="176">
        <v>11.017</v>
      </c>
      <c r="AE105" s="176">
        <v>34.436</v>
      </c>
      <c r="AF105" s="179">
        <v>21.17</v>
      </c>
    </row>
    <row r="106" spans="2:32" ht="12.75">
      <c r="B106" s="43" t="s">
        <v>48</v>
      </c>
      <c r="C106" s="176">
        <v>97.252</v>
      </c>
      <c r="D106" s="176">
        <v>37.109</v>
      </c>
      <c r="E106" s="179">
        <v>26.75</v>
      </c>
      <c r="F106" s="176">
        <v>52.829</v>
      </c>
      <c r="G106" s="176">
        <v>46.236</v>
      </c>
      <c r="H106" s="179">
        <v>38.92</v>
      </c>
      <c r="I106" s="176">
        <v>39.81</v>
      </c>
      <c r="J106" s="176">
        <v>41.103</v>
      </c>
      <c r="K106" s="179">
        <v>41.9</v>
      </c>
      <c r="L106" s="176">
        <v>25.591</v>
      </c>
      <c r="M106" s="176">
        <v>50.637</v>
      </c>
      <c r="N106" s="179">
        <v>42.95</v>
      </c>
      <c r="O106" s="176">
        <v>11.542</v>
      </c>
      <c r="P106" s="176">
        <v>93.314</v>
      </c>
      <c r="Q106" s="179">
        <v>42.22</v>
      </c>
      <c r="R106" s="176">
        <v>12.845</v>
      </c>
      <c r="S106" s="176">
        <v>45.639</v>
      </c>
      <c r="T106" s="179">
        <v>49.2</v>
      </c>
      <c r="U106" s="176">
        <v>10.496</v>
      </c>
      <c r="V106" s="176">
        <v>81.943</v>
      </c>
      <c r="W106" s="179">
        <v>43.29</v>
      </c>
      <c r="X106" s="176">
        <v>13.512</v>
      </c>
      <c r="Y106" s="176">
        <v>64.837</v>
      </c>
      <c r="Z106" s="179">
        <v>44.29</v>
      </c>
      <c r="AA106" s="176">
        <v>5.971</v>
      </c>
      <c r="AB106" s="176">
        <v>5.78</v>
      </c>
      <c r="AC106" s="179">
        <v>51.61</v>
      </c>
      <c r="AD106" s="176">
        <v>3.449</v>
      </c>
      <c r="AE106" s="176">
        <v>2.36</v>
      </c>
      <c r="AF106" s="179">
        <v>41.22</v>
      </c>
    </row>
    <row r="107" spans="2:32" ht="12.75">
      <c r="B107" s="43" t="s">
        <v>49</v>
      </c>
      <c r="C107" s="176">
        <v>5.762</v>
      </c>
      <c r="D107" s="176">
        <v>32.207</v>
      </c>
      <c r="E107" s="179">
        <v>71.51</v>
      </c>
      <c r="F107" s="176">
        <v>2.286</v>
      </c>
      <c r="G107" s="176">
        <v>45.898</v>
      </c>
      <c r="H107" s="179">
        <v>61.48</v>
      </c>
      <c r="I107" s="176">
        <v>2.094</v>
      </c>
      <c r="J107" s="176">
        <v>12.123</v>
      </c>
      <c r="K107" s="179">
        <v>45.25</v>
      </c>
      <c r="L107" s="176">
        <v>2.711</v>
      </c>
      <c r="M107" s="176">
        <v>12.215</v>
      </c>
      <c r="N107" s="179">
        <v>37.34</v>
      </c>
      <c r="O107" s="176">
        <v>2.655</v>
      </c>
      <c r="P107" s="176">
        <v>20.2</v>
      </c>
      <c r="Q107" s="179">
        <v>36.51</v>
      </c>
      <c r="R107" s="176">
        <v>3.106</v>
      </c>
      <c r="S107" s="176">
        <v>30.71</v>
      </c>
      <c r="T107" s="179">
        <v>55.99</v>
      </c>
      <c r="U107" s="176">
        <v>6.047</v>
      </c>
      <c r="V107" s="176">
        <v>34.434</v>
      </c>
      <c r="W107" s="179">
        <v>42.23</v>
      </c>
      <c r="X107" s="176">
        <v>5.762</v>
      </c>
      <c r="Y107" s="176">
        <v>22.218</v>
      </c>
      <c r="Z107" s="179">
        <v>25.22</v>
      </c>
      <c r="AA107" s="176">
        <v>6.968</v>
      </c>
      <c r="AB107" s="176">
        <v>45.884</v>
      </c>
      <c r="AC107" s="179">
        <v>43.94</v>
      </c>
      <c r="AD107" s="176">
        <v>5.718</v>
      </c>
      <c r="AE107" s="176">
        <v>27.134</v>
      </c>
      <c r="AF107" s="179">
        <v>19.96</v>
      </c>
    </row>
    <row r="108" spans="2:32" ht="12.75">
      <c r="B108" s="240" t="s">
        <v>67</v>
      </c>
      <c r="C108" s="241"/>
      <c r="D108" s="242"/>
      <c r="E108" s="243"/>
      <c r="F108" s="244"/>
      <c r="G108" s="242"/>
      <c r="H108" s="245"/>
      <c r="I108" s="244"/>
      <c r="J108" s="242"/>
      <c r="K108" s="245"/>
      <c r="L108" s="244"/>
      <c r="M108" s="242"/>
      <c r="N108" s="245"/>
      <c r="O108" s="244"/>
      <c r="P108" s="246"/>
      <c r="Q108" s="245"/>
      <c r="R108" s="241"/>
      <c r="S108" s="242"/>
      <c r="T108" s="243"/>
      <c r="U108" s="244"/>
      <c r="V108" s="242"/>
      <c r="W108" s="245"/>
      <c r="X108" s="244"/>
      <c r="Y108" s="242"/>
      <c r="Z108" s="245"/>
      <c r="AA108" s="244"/>
      <c r="AB108" s="242"/>
      <c r="AC108" s="245"/>
      <c r="AD108" s="244"/>
      <c r="AE108" s="246"/>
      <c r="AF108" s="245"/>
    </row>
    <row r="109" spans="2:33" ht="12.75">
      <c r="B109" s="165" t="s">
        <v>41</v>
      </c>
      <c r="C109" s="296">
        <v>208.036</v>
      </c>
      <c r="D109" s="296">
        <v>945.393</v>
      </c>
      <c r="E109" s="225">
        <v>14.33</v>
      </c>
      <c r="F109" s="296">
        <v>164.273</v>
      </c>
      <c r="G109" s="296">
        <v>967.996</v>
      </c>
      <c r="H109" s="225">
        <v>14.31</v>
      </c>
      <c r="I109" s="296">
        <v>178.098</v>
      </c>
      <c r="J109" s="296">
        <v>735.051</v>
      </c>
      <c r="K109" s="225">
        <v>11.57</v>
      </c>
      <c r="L109" s="296">
        <v>192.401</v>
      </c>
      <c r="M109" s="296">
        <v>681.563</v>
      </c>
      <c r="N109" s="225">
        <v>11.47</v>
      </c>
      <c r="O109" s="296">
        <v>170.132</v>
      </c>
      <c r="P109" s="296">
        <v>892.802</v>
      </c>
      <c r="Q109" s="225">
        <v>13.34</v>
      </c>
      <c r="R109" s="296">
        <v>122.93</v>
      </c>
      <c r="S109" s="296">
        <v>855.55</v>
      </c>
      <c r="T109" s="225">
        <v>12.58</v>
      </c>
      <c r="U109" s="296">
        <v>147.188</v>
      </c>
      <c r="V109" s="296">
        <v>745.736</v>
      </c>
      <c r="W109" s="225">
        <v>12.34</v>
      </c>
      <c r="X109" s="296">
        <v>155.407</v>
      </c>
      <c r="Y109" s="296">
        <v>504.307</v>
      </c>
      <c r="Z109" s="225">
        <v>12.76</v>
      </c>
      <c r="AA109" s="296">
        <v>585.414</v>
      </c>
      <c r="AB109" s="296">
        <v>602.626</v>
      </c>
      <c r="AC109" s="225">
        <v>15.4</v>
      </c>
      <c r="AD109" s="296">
        <v>191.411</v>
      </c>
      <c r="AE109" s="296">
        <v>410.635</v>
      </c>
      <c r="AF109" s="225">
        <v>11.29</v>
      </c>
      <c r="AG109" s="137"/>
    </row>
    <row r="110" spans="2:32" ht="12.75">
      <c r="B110" s="43" t="s">
        <v>42</v>
      </c>
      <c r="C110" s="176">
        <v>124.527</v>
      </c>
      <c r="D110" s="176">
        <v>510.229</v>
      </c>
      <c r="E110" s="179">
        <v>23.54</v>
      </c>
      <c r="F110" s="176">
        <v>101.112</v>
      </c>
      <c r="G110" s="176">
        <v>471.565</v>
      </c>
      <c r="H110" s="179">
        <v>24.73</v>
      </c>
      <c r="I110" s="176">
        <v>109.221</v>
      </c>
      <c r="J110" s="176">
        <v>433.686</v>
      </c>
      <c r="K110" s="179">
        <v>18.03</v>
      </c>
      <c r="L110" s="176">
        <v>124.588</v>
      </c>
      <c r="M110" s="176">
        <v>360.725</v>
      </c>
      <c r="N110" s="179">
        <v>19.42</v>
      </c>
      <c r="O110" s="176">
        <v>102.383</v>
      </c>
      <c r="P110" s="176">
        <v>633.103</v>
      </c>
      <c r="Q110" s="179">
        <v>18.63</v>
      </c>
      <c r="R110" s="176">
        <v>81.251</v>
      </c>
      <c r="S110" s="176">
        <v>438.047</v>
      </c>
      <c r="T110" s="179">
        <v>19.56</v>
      </c>
      <c r="U110" s="176">
        <v>96.516</v>
      </c>
      <c r="V110" s="176">
        <v>382.791</v>
      </c>
      <c r="W110" s="179">
        <v>18.41</v>
      </c>
      <c r="X110" s="176">
        <v>81.88</v>
      </c>
      <c r="Y110" s="176">
        <v>194.843</v>
      </c>
      <c r="Z110" s="179">
        <v>18.4</v>
      </c>
      <c r="AA110" s="176">
        <v>358.65</v>
      </c>
      <c r="AB110" s="176">
        <v>322.844</v>
      </c>
      <c r="AC110" s="179">
        <v>18.93</v>
      </c>
      <c r="AD110" s="176">
        <v>79.929</v>
      </c>
      <c r="AE110" s="176">
        <v>202.084</v>
      </c>
      <c r="AF110" s="179">
        <v>11.64</v>
      </c>
    </row>
    <row r="111" spans="2:32" ht="12.75">
      <c r="B111" s="43" t="s">
        <v>43</v>
      </c>
      <c r="C111" s="176">
        <v>23.333</v>
      </c>
      <c r="D111" s="176">
        <v>94.267</v>
      </c>
      <c r="E111" s="179">
        <v>17.54</v>
      </c>
      <c r="F111" s="176">
        <v>19.543</v>
      </c>
      <c r="G111" s="176">
        <v>132.264</v>
      </c>
      <c r="H111" s="179">
        <v>26.68</v>
      </c>
      <c r="I111" s="176">
        <v>22.759</v>
      </c>
      <c r="J111" s="176">
        <v>140.054</v>
      </c>
      <c r="K111" s="179">
        <v>24.76</v>
      </c>
      <c r="L111" s="176">
        <v>23.754</v>
      </c>
      <c r="M111" s="176">
        <v>134.472</v>
      </c>
      <c r="N111" s="179">
        <v>19.75</v>
      </c>
      <c r="O111" s="176">
        <v>20.063</v>
      </c>
      <c r="P111" s="176">
        <v>98.99</v>
      </c>
      <c r="Q111" s="179">
        <v>24.7</v>
      </c>
      <c r="R111" s="176">
        <v>15.439</v>
      </c>
      <c r="S111" s="176">
        <v>228.99</v>
      </c>
      <c r="T111" s="179">
        <v>27.26</v>
      </c>
      <c r="U111" s="176">
        <v>22.704</v>
      </c>
      <c r="V111" s="176">
        <v>193.699</v>
      </c>
      <c r="W111" s="179">
        <v>24.73</v>
      </c>
      <c r="X111" s="176">
        <v>25.3</v>
      </c>
      <c r="Y111" s="176">
        <v>122.678</v>
      </c>
      <c r="Z111" s="179">
        <v>20.58</v>
      </c>
      <c r="AA111" s="176">
        <v>59.828</v>
      </c>
      <c r="AB111" s="176">
        <v>112.645</v>
      </c>
      <c r="AC111" s="179">
        <v>44.2</v>
      </c>
      <c r="AD111" s="176">
        <v>46.958</v>
      </c>
      <c r="AE111" s="176">
        <v>84.323</v>
      </c>
      <c r="AF111" s="179">
        <v>35.8</v>
      </c>
    </row>
    <row r="112" spans="2:32" ht="12.75">
      <c r="B112" s="43" t="s">
        <v>44</v>
      </c>
      <c r="C112" s="176">
        <v>0.291</v>
      </c>
      <c r="D112" s="176">
        <v>0</v>
      </c>
      <c r="E112" s="179">
        <v>0</v>
      </c>
      <c r="F112" s="176">
        <v>0.049</v>
      </c>
      <c r="G112" s="176">
        <v>0</v>
      </c>
      <c r="H112" s="179">
        <v>0</v>
      </c>
      <c r="I112" s="176">
        <v>0.353</v>
      </c>
      <c r="J112" s="176">
        <v>0</v>
      </c>
      <c r="K112" s="179">
        <v>0</v>
      </c>
      <c r="L112" s="176">
        <v>0.023</v>
      </c>
      <c r="M112" s="176">
        <v>0</v>
      </c>
      <c r="N112" s="179">
        <v>0</v>
      </c>
      <c r="O112" s="176">
        <v>0.052</v>
      </c>
      <c r="P112" s="176">
        <v>0</v>
      </c>
      <c r="Q112" s="179">
        <v>0</v>
      </c>
      <c r="R112" s="176">
        <v>0.02</v>
      </c>
      <c r="S112" s="176">
        <v>0</v>
      </c>
      <c r="T112" s="179">
        <v>0</v>
      </c>
      <c r="U112" s="176">
        <v>0.103</v>
      </c>
      <c r="V112" s="176">
        <v>0</v>
      </c>
      <c r="W112" s="179">
        <v>0</v>
      </c>
      <c r="X112" s="176">
        <v>0.282</v>
      </c>
      <c r="Y112" s="176">
        <v>0</v>
      </c>
      <c r="Z112" s="179">
        <v>0</v>
      </c>
      <c r="AA112" s="176">
        <v>2.131</v>
      </c>
      <c r="AB112" s="176">
        <v>0</v>
      </c>
      <c r="AC112" s="179">
        <v>0</v>
      </c>
      <c r="AD112" s="176">
        <v>0.206</v>
      </c>
      <c r="AE112" s="176">
        <v>0</v>
      </c>
      <c r="AF112" s="179">
        <v>0</v>
      </c>
    </row>
    <row r="113" spans="2:32" ht="12.75">
      <c r="B113" s="43" t="s">
        <v>45</v>
      </c>
      <c r="C113" s="176">
        <v>13.205</v>
      </c>
      <c r="D113" s="176">
        <v>43.139</v>
      </c>
      <c r="E113" s="179">
        <v>28</v>
      </c>
      <c r="F113" s="176">
        <v>5.05</v>
      </c>
      <c r="G113" s="176">
        <v>96.943</v>
      </c>
      <c r="H113" s="179">
        <v>63.62</v>
      </c>
      <c r="I113" s="176">
        <v>7.826</v>
      </c>
      <c r="J113" s="176">
        <v>44.293</v>
      </c>
      <c r="K113" s="179">
        <v>31.06</v>
      </c>
      <c r="L113" s="176">
        <v>7.189</v>
      </c>
      <c r="M113" s="176">
        <v>51.04</v>
      </c>
      <c r="N113" s="179">
        <v>32.38</v>
      </c>
      <c r="O113" s="176">
        <v>4.34</v>
      </c>
      <c r="P113" s="176">
        <v>30.812</v>
      </c>
      <c r="Q113" s="179">
        <v>28.62</v>
      </c>
      <c r="R113" s="176">
        <v>5.842</v>
      </c>
      <c r="S113" s="176">
        <v>79.535</v>
      </c>
      <c r="T113" s="179">
        <v>34.6</v>
      </c>
      <c r="U113" s="176">
        <v>5.961</v>
      </c>
      <c r="V113" s="176">
        <v>78.953</v>
      </c>
      <c r="W113" s="179">
        <v>41.84</v>
      </c>
      <c r="X113" s="176">
        <v>25.347</v>
      </c>
      <c r="Y113" s="176">
        <v>90.852</v>
      </c>
      <c r="Z113" s="179">
        <v>50.14</v>
      </c>
      <c r="AA113" s="176">
        <v>23.587</v>
      </c>
      <c r="AB113" s="176">
        <v>84.965</v>
      </c>
      <c r="AC113" s="179">
        <v>58.52</v>
      </c>
      <c r="AD113" s="176">
        <v>30.268</v>
      </c>
      <c r="AE113" s="176">
        <v>47.223</v>
      </c>
      <c r="AF113" s="179">
        <v>56.65</v>
      </c>
    </row>
    <row r="114" spans="2:32" ht="12.75">
      <c r="B114" s="43" t="s">
        <v>46</v>
      </c>
      <c r="C114" s="176">
        <v>15.959</v>
      </c>
      <c r="D114" s="176">
        <v>252.714</v>
      </c>
      <c r="E114" s="179">
        <v>25.73</v>
      </c>
      <c r="F114" s="176">
        <v>10.696</v>
      </c>
      <c r="G114" s="176">
        <v>174.825</v>
      </c>
      <c r="H114" s="179">
        <v>21.87</v>
      </c>
      <c r="I114" s="176">
        <v>11.347</v>
      </c>
      <c r="J114" s="176">
        <v>91.371</v>
      </c>
      <c r="K114" s="179">
        <v>22.3</v>
      </c>
      <c r="L114" s="176">
        <v>11.751</v>
      </c>
      <c r="M114" s="176">
        <v>84.245</v>
      </c>
      <c r="N114" s="179">
        <v>27.61</v>
      </c>
      <c r="O114" s="176">
        <v>7.862</v>
      </c>
      <c r="P114" s="176">
        <v>80.828</v>
      </c>
      <c r="Q114" s="179">
        <v>23.02</v>
      </c>
      <c r="R114" s="176">
        <v>5.524</v>
      </c>
      <c r="S114" s="176">
        <v>52.186</v>
      </c>
      <c r="T114" s="179">
        <v>19.17</v>
      </c>
      <c r="U114" s="176">
        <v>7.589</v>
      </c>
      <c r="V114" s="176">
        <v>33.02</v>
      </c>
      <c r="W114" s="179">
        <v>19.71</v>
      </c>
      <c r="X114" s="176">
        <v>10.003</v>
      </c>
      <c r="Y114" s="176">
        <v>39.27</v>
      </c>
      <c r="Z114" s="179">
        <v>21.18</v>
      </c>
      <c r="AA114" s="176">
        <v>29.406</v>
      </c>
      <c r="AB114" s="176">
        <v>39.15</v>
      </c>
      <c r="AC114" s="179">
        <v>28</v>
      </c>
      <c r="AD114" s="176">
        <v>14.305</v>
      </c>
      <c r="AE114" s="176">
        <v>41.015</v>
      </c>
      <c r="AF114" s="179">
        <v>16.26</v>
      </c>
    </row>
    <row r="115" spans="2:32" ht="12.75">
      <c r="B115" s="43" t="s">
        <v>47</v>
      </c>
      <c r="C115" s="176">
        <v>4.329</v>
      </c>
      <c r="D115" s="176">
        <v>11.847</v>
      </c>
      <c r="E115" s="179">
        <v>38.57</v>
      </c>
      <c r="F115" s="176">
        <v>3.223</v>
      </c>
      <c r="G115" s="176">
        <v>13.348</v>
      </c>
      <c r="H115" s="179">
        <v>37.34</v>
      </c>
      <c r="I115" s="176">
        <v>3.41</v>
      </c>
      <c r="J115" s="176">
        <v>9.063</v>
      </c>
      <c r="K115" s="179">
        <v>44.93</v>
      </c>
      <c r="L115" s="176">
        <v>1.662</v>
      </c>
      <c r="M115" s="176">
        <v>17.326</v>
      </c>
      <c r="N115" s="179">
        <v>46.91</v>
      </c>
      <c r="O115" s="176">
        <v>4.911</v>
      </c>
      <c r="P115" s="176">
        <v>11.725</v>
      </c>
      <c r="Q115" s="179">
        <v>37.78</v>
      </c>
      <c r="R115" s="176">
        <v>1.582</v>
      </c>
      <c r="S115" s="176">
        <v>20.715</v>
      </c>
      <c r="T115" s="179">
        <v>48.06</v>
      </c>
      <c r="U115" s="176">
        <v>2.401</v>
      </c>
      <c r="V115" s="176">
        <v>17.699</v>
      </c>
      <c r="W115" s="179">
        <v>46.07</v>
      </c>
      <c r="X115" s="176">
        <v>5.49</v>
      </c>
      <c r="Y115" s="176">
        <v>11.059</v>
      </c>
      <c r="Z115" s="179">
        <v>15.82</v>
      </c>
      <c r="AA115" s="176">
        <v>13.223</v>
      </c>
      <c r="AB115" s="176">
        <v>13.819</v>
      </c>
      <c r="AC115" s="179">
        <v>13.04</v>
      </c>
      <c r="AD115" s="176">
        <v>9.441</v>
      </c>
      <c r="AE115" s="176">
        <v>16.718</v>
      </c>
      <c r="AF115" s="179">
        <v>12.63</v>
      </c>
    </row>
    <row r="116" spans="2:32" ht="12.75">
      <c r="B116" s="43" t="s">
        <v>48</v>
      </c>
      <c r="C116" s="176">
        <v>24.272</v>
      </c>
      <c r="D116" s="176">
        <v>2.209</v>
      </c>
      <c r="E116" s="179">
        <v>71.95</v>
      </c>
      <c r="F116" s="176">
        <v>22.928</v>
      </c>
      <c r="G116" s="176">
        <v>12.378</v>
      </c>
      <c r="H116" s="179">
        <v>71.02</v>
      </c>
      <c r="I116" s="176">
        <v>21.112</v>
      </c>
      <c r="J116" s="176">
        <v>3.881</v>
      </c>
      <c r="K116" s="179">
        <v>55.61</v>
      </c>
      <c r="L116" s="176">
        <v>21.097</v>
      </c>
      <c r="M116" s="176">
        <v>10.836</v>
      </c>
      <c r="N116" s="179">
        <v>68.7</v>
      </c>
      <c r="O116" s="176">
        <v>29.297</v>
      </c>
      <c r="P116" s="176">
        <v>11.988</v>
      </c>
      <c r="Q116" s="179">
        <v>73.49</v>
      </c>
      <c r="R116" s="176">
        <v>12.158</v>
      </c>
      <c r="S116" s="176">
        <v>11.37</v>
      </c>
      <c r="T116" s="179">
        <v>71.75</v>
      </c>
      <c r="U116" s="176">
        <v>10.454</v>
      </c>
      <c r="V116" s="176">
        <v>12.621</v>
      </c>
      <c r="W116" s="179">
        <v>83.65</v>
      </c>
      <c r="X116" s="176">
        <v>5.148</v>
      </c>
      <c r="Y116" s="176">
        <v>19.183</v>
      </c>
      <c r="Z116" s="179">
        <v>71.72</v>
      </c>
      <c r="AA116" s="176">
        <v>92.807</v>
      </c>
      <c r="AB116" s="176">
        <v>0.11</v>
      </c>
      <c r="AC116" s="179">
        <v>26.26</v>
      </c>
      <c r="AD116" s="176">
        <v>2.552</v>
      </c>
      <c r="AE116" s="176">
        <v>0.11</v>
      </c>
      <c r="AF116" s="179">
        <v>26.26</v>
      </c>
    </row>
    <row r="117" spans="2:32" ht="12.75">
      <c r="B117" s="43" t="s">
        <v>49</v>
      </c>
      <c r="C117" s="176">
        <v>2.121</v>
      </c>
      <c r="D117" s="176">
        <v>31.036</v>
      </c>
      <c r="E117" s="179">
        <v>51</v>
      </c>
      <c r="F117" s="176">
        <v>1.671</v>
      </c>
      <c r="G117" s="176">
        <v>53.973</v>
      </c>
      <c r="H117" s="179">
        <v>53.27</v>
      </c>
      <c r="I117" s="176">
        <v>2.068</v>
      </c>
      <c r="J117" s="176">
        <v>15.567</v>
      </c>
      <c r="K117" s="179">
        <v>36.35</v>
      </c>
      <c r="L117" s="176">
        <v>2.338</v>
      </c>
      <c r="M117" s="176">
        <v>15.533</v>
      </c>
      <c r="N117" s="179">
        <v>38.02</v>
      </c>
      <c r="O117" s="176">
        <v>1.224</v>
      </c>
      <c r="P117" s="176">
        <v>14.189</v>
      </c>
      <c r="Q117" s="179">
        <v>36.17</v>
      </c>
      <c r="R117" s="176">
        <v>1.115</v>
      </c>
      <c r="S117" s="176">
        <v>8.94</v>
      </c>
      <c r="T117" s="179">
        <v>33.16</v>
      </c>
      <c r="U117" s="176">
        <v>1.461</v>
      </c>
      <c r="V117" s="176">
        <v>13.368</v>
      </c>
      <c r="W117" s="179">
        <v>28.57</v>
      </c>
      <c r="X117" s="176">
        <v>1.956</v>
      </c>
      <c r="Y117" s="176">
        <v>18.743</v>
      </c>
      <c r="Z117" s="179">
        <v>35.08</v>
      </c>
      <c r="AA117" s="176">
        <v>5.782</v>
      </c>
      <c r="AB117" s="176">
        <v>22.867</v>
      </c>
      <c r="AC117" s="179">
        <v>26.77</v>
      </c>
      <c r="AD117" s="176">
        <v>7.754</v>
      </c>
      <c r="AE117" s="176">
        <v>18.884</v>
      </c>
      <c r="AF117" s="179">
        <v>16.43</v>
      </c>
    </row>
    <row r="118" spans="2:32" ht="12.75">
      <c r="B118" s="240" t="s">
        <v>68</v>
      </c>
      <c r="C118" s="241"/>
      <c r="D118" s="242"/>
      <c r="E118" s="243"/>
      <c r="F118" s="244"/>
      <c r="G118" s="242"/>
      <c r="H118" s="245"/>
      <c r="I118" s="244"/>
      <c r="J118" s="242"/>
      <c r="K118" s="245"/>
      <c r="L118" s="244"/>
      <c r="M118" s="242"/>
      <c r="N118" s="245"/>
      <c r="O118" s="244"/>
      <c r="P118" s="246"/>
      <c r="Q118" s="245"/>
      <c r="R118" s="241"/>
      <c r="S118" s="242"/>
      <c r="T118" s="243"/>
      <c r="U118" s="244"/>
      <c r="V118" s="242"/>
      <c r="W118" s="245"/>
      <c r="X118" s="244"/>
      <c r="Y118" s="242"/>
      <c r="Z118" s="245"/>
      <c r="AA118" s="244"/>
      <c r="AB118" s="242"/>
      <c r="AC118" s="245"/>
      <c r="AD118" s="244"/>
      <c r="AE118" s="246"/>
      <c r="AF118" s="245"/>
    </row>
    <row r="119" spans="2:33" ht="12.75">
      <c r="B119" s="165" t="s">
        <v>41</v>
      </c>
      <c r="C119" s="296">
        <v>1593.889</v>
      </c>
      <c r="D119" s="296">
        <v>2080.551</v>
      </c>
      <c r="E119" s="225">
        <v>10.96</v>
      </c>
      <c r="F119" s="296">
        <v>1457.416</v>
      </c>
      <c r="G119" s="296">
        <v>2429.427</v>
      </c>
      <c r="H119" s="225">
        <v>8.88</v>
      </c>
      <c r="I119" s="296">
        <v>1373.316</v>
      </c>
      <c r="J119" s="296">
        <v>3223.325</v>
      </c>
      <c r="K119" s="225">
        <v>8.76</v>
      </c>
      <c r="L119" s="296">
        <v>1306.705</v>
      </c>
      <c r="M119" s="296">
        <v>3871.817</v>
      </c>
      <c r="N119" s="225">
        <v>8.11</v>
      </c>
      <c r="O119" s="296">
        <v>1093.656</v>
      </c>
      <c r="P119" s="296">
        <v>3031.761</v>
      </c>
      <c r="Q119" s="225">
        <v>8.8</v>
      </c>
      <c r="R119" s="296">
        <v>918.665</v>
      </c>
      <c r="S119" s="296">
        <v>2443.957</v>
      </c>
      <c r="T119" s="225">
        <v>9.08</v>
      </c>
      <c r="U119" s="296">
        <v>924.593</v>
      </c>
      <c r="V119" s="296">
        <v>2157.597</v>
      </c>
      <c r="W119" s="225">
        <v>8.6</v>
      </c>
      <c r="X119" s="296">
        <v>1126.239</v>
      </c>
      <c r="Y119" s="296">
        <v>1726.487</v>
      </c>
      <c r="Z119" s="225">
        <v>8.75</v>
      </c>
      <c r="AA119" s="296">
        <v>786.862</v>
      </c>
      <c r="AB119" s="296">
        <v>2336.555</v>
      </c>
      <c r="AC119" s="225">
        <v>7.04</v>
      </c>
      <c r="AD119" s="296">
        <v>664.332</v>
      </c>
      <c r="AE119" s="296">
        <v>2321.278</v>
      </c>
      <c r="AF119" s="225">
        <v>7</v>
      </c>
      <c r="AG119" s="137"/>
    </row>
    <row r="120" spans="2:32" ht="12.75">
      <c r="B120" s="43" t="s">
        <v>42</v>
      </c>
      <c r="C120" s="176">
        <v>1368.421</v>
      </c>
      <c r="D120" s="176">
        <v>1645.297</v>
      </c>
      <c r="E120" s="179">
        <v>13.66</v>
      </c>
      <c r="F120" s="176">
        <v>1252.726</v>
      </c>
      <c r="G120" s="176">
        <v>1876.839</v>
      </c>
      <c r="H120" s="179">
        <v>11.17</v>
      </c>
      <c r="I120" s="176">
        <v>1228.491</v>
      </c>
      <c r="J120" s="176">
        <v>2731.954</v>
      </c>
      <c r="K120" s="179">
        <v>10.29</v>
      </c>
      <c r="L120" s="176">
        <v>1159.977</v>
      </c>
      <c r="M120" s="176">
        <v>3447.384</v>
      </c>
      <c r="N120" s="179">
        <v>9.05</v>
      </c>
      <c r="O120" s="176">
        <v>982.241</v>
      </c>
      <c r="P120" s="176">
        <v>2431.329</v>
      </c>
      <c r="Q120" s="179">
        <v>10.5</v>
      </c>
      <c r="R120" s="176">
        <v>792.38</v>
      </c>
      <c r="S120" s="176">
        <v>1993.971</v>
      </c>
      <c r="T120" s="179">
        <v>10.82</v>
      </c>
      <c r="U120" s="176">
        <v>759.967</v>
      </c>
      <c r="V120" s="176">
        <v>1687.229</v>
      </c>
      <c r="W120" s="179">
        <v>10.11</v>
      </c>
      <c r="X120" s="176">
        <v>906.062</v>
      </c>
      <c r="Y120" s="176">
        <v>1336.96</v>
      </c>
      <c r="Z120" s="179">
        <v>10.54</v>
      </c>
      <c r="AA120" s="176">
        <v>610.358</v>
      </c>
      <c r="AB120" s="176">
        <v>2038.78</v>
      </c>
      <c r="AC120" s="179">
        <v>7.97</v>
      </c>
      <c r="AD120" s="176">
        <v>519.276</v>
      </c>
      <c r="AE120" s="176">
        <v>1982.939</v>
      </c>
      <c r="AF120" s="179">
        <v>8.1</v>
      </c>
    </row>
    <row r="121" spans="2:32" ht="12.75">
      <c r="B121" s="43" t="s">
        <v>43</v>
      </c>
      <c r="C121" s="176">
        <v>9.453</v>
      </c>
      <c r="D121" s="176">
        <v>72.477</v>
      </c>
      <c r="E121" s="179">
        <v>23.7</v>
      </c>
      <c r="F121" s="176">
        <v>8.226</v>
      </c>
      <c r="G121" s="176">
        <v>112.704</v>
      </c>
      <c r="H121" s="179">
        <v>21.13</v>
      </c>
      <c r="I121" s="176">
        <v>7.827</v>
      </c>
      <c r="J121" s="176">
        <v>150.564</v>
      </c>
      <c r="K121" s="179">
        <v>26.15</v>
      </c>
      <c r="L121" s="176">
        <v>7.237</v>
      </c>
      <c r="M121" s="176">
        <v>109.691</v>
      </c>
      <c r="N121" s="179">
        <v>31.28</v>
      </c>
      <c r="O121" s="176">
        <v>6.942</v>
      </c>
      <c r="P121" s="176">
        <v>205.858</v>
      </c>
      <c r="Q121" s="179">
        <v>33.34</v>
      </c>
      <c r="R121" s="176">
        <v>16.396</v>
      </c>
      <c r="S121" s="176">
        <v>76.657</v>
      </c>
      <c r="T121" s="179">
        <v>21.76</v>
      </c>
      <c r="U121" s="176">
        <v>25.546</v>
      </c>
      <c r="V121" s="176">
        <v>124.781</v>
      </c>
      <c r="W121" s="179">
        <v>26.53</v>
      </c>
      <c r="X121" s="176">
        <v>32.942</v>
      </c>
      <c r="Y121" s="176">
        <v>100.262</v>
      </c>
      <c r="Z121" s="179">
        <v>18.26</v>
      </c>
      <c r="AA121" s="176">
        <v>24.737</v>
      </c>
      <c r="AB121" s="176">
        <v>90.31</v>
      </c>
      <c r="AC121" s="179">
        <v>18.52</v>
      </c>
      <c r="AD121" s="176">
        <v>24.229</v>
      </c>
      <c r="AE121" s="176">
        <v>109.853</v>
      </c>
      <c r="AF121" s="179">
        <v>11.92</v>
      </c>
    </row>
    <row r="122" spans="2:32" ht="12.75">
      <c r="B122" s="43" t="s">
        <v>44</v>
      </c>
      <c r="C122" s="176">
        <v>0.823</v>
      </c>
      <c r="D122" s="176">
        <v>4.304</v>
      </c>
      <c r="E122" s="179">
        <v>39.34</v>
      </c>
      <c r="F122" s="176">
        <v>1.38</v>
      </c>
      <c r="G122" s="176">
        <v>3.545</v>
      </c>
      <c r="H122" s="179">
        <v>38.95</v>
      </c>
      <c r="I122" s="176">
        <v>1.117</v>
      </c>
      <c r="J122" s="176">
        <v>2.867</v>
      </c>
      <c r="K122" s="179">
        <v>43.72</v>
      </c>
      <c r="L122" s="176">
        <v>0.534</v>
      </c>
      <c r="M122" s="176">
        <v>9.274</v>
      </c>
      <c r="N122" s="179">
        <v>61.22</v>
      </c>
      <c r="O122" s="176">
        <v>0.418</v>
      </c>
      <c r="P122" s="176">
        <v>2.178</v>
      </c>
      <c r="Q122" s="179">
        <v>45.61</v>
      </c>
      <c r="R122" s="176">
        <v>2.195</v>
      </c>
      <c r="S122" s="176">
        <v>5.839</v>
      </c>
      <c r="T122" s="179">
        <v>90.59</v>
      </c>
      <c r="U122" s="176">
        <v>1.675</v>
      </c>
      <c r="V122" s="176">
        <v>7.198</v>
      </c>
      <c r="W122" s="179">
        <v>102.58</v>
      </c>
      <c r="X122" s="176">
        <v>0.627</v>
      </c>
      <c r="Y122" s="176">
        <v>0.194</v>
      </c>
      <c r="Z122" s="179">
        <v>65.55</v>
      </c>
      <c r="AA122" s="176">
        <v>1.203</v>
      </c>
      <c r="AB122" s="176">
        <v>0.188</v>
      </c>
      <c r="AC122" s="179">
        <v>65.5</v>
      </c>
      <c r="AD122" s="176">
        <v>1.479</v>
      </c>
      <c r="AE122" s="176">
        <v>0.185</v>
      </c>
      <c r="AF122" s="179">
        <v>65.46</v>
      </c>
    </row>
    <row r="123" spans="2:32" ht="12.75">
      <c r="B123" s="43" t="s">
        <v>45</v>
      </c>
      <c r="C123" s="176">
        <v>41.641</v>
      </c>
      <c r="D123" s="176">
        <v>105.341</v>
      </c>
      <c r="E123" s="179">
        <v>23.07</v>
      </c>
      <c r="F123" s="176">
        <v>37.7</v>
      </c>
      <c r="G123" s="176">
        <v>76.067</v>
      </c>
      <c r="H123" s="179">
        <v>19.28</v>
      </c>
      <c r="I123" s="176">
        <v>24.952</v>
      </c>
      <c r="J123" s="176">
        <v>119.703</v>
      </c>
      <c r="K123" s="179">
        <v>29.5</v>
      </c>
      <c r="L123" s="176">
        <v>33.562</v>
      </c>
      <c r="M123" s="176">
        <v>99.988</v>
      </c>
      <c r="N123" s="179">
        <v>30.92</v>
      </c>
      <c r="O123" s="176">
        <v>19.092</v>
      </c>
      <c r="P123" s="176">
        <v>151.829</v>
      </c>
      <c r="Q123" s="179">
        <v>36.89</v>
      </c>
      <c r="R123" s="176">
        <v>22.263</v>
      </c>
      <c r="S123" s="176">
        <v>169.011</v>
      </c>
      <c r="T123" s="179">
        <v>30.62</v>
      </c>
      <c r="U123" s="176">
        <v>26.93</v>
      </c>
      <c r="V123" s="176">
        <v>111.801</v>
      </c>
      <c r="W123" s="179">
        <v>48.41</v>
      </c>
      <c r="X123" s="176">
        <v>47.509</v>
      </c>
      <c r="Y123" s="176">
        <v>151.034</v>
      </c>
      <c r="Z123" s="179">
        <v>34.64</v>
      </c>
      <c r="AA123" s="176">
        <v>29.152</v>
      </c>
      <c r="AB123" s="176">
        <v>49.395</v>
      </c>
      <c r="AC123" s="179">
        <v>43.79</v>
      </c>
      <c r="AD123" s="176">
        <v>33.093</v>
      </c>
      <c r="AE123" s="176">
        <v>57.813</v>
      </c>
      <c r="AF123" s="179">
        <v>22.82</v>
      </c>
    </row>
    <row r="124" spans="2:32" ht="12.75">
      <c r="B124" s="43" t="s">
        <v>46</v>
      </c>
      <c r="C124" s="176">
        <v>62.793</v>
      </c>
      <c r="D124" s="176">
        <v>174.687</v>
      </c>
      <c r="E124" s="179">
        <v>18.39</v>
      </c>
      <c r="F124" s="176">
        <v>76.912</v>
      </c>
      <c r="G124" s="176">
        <v>208.825</v>
      </c>
      <c r="H124" s="179">
        <v>19.41</v>
      </c>
      <c r="I124" s="176">
        <v>51.763</v>
      </c>
      <c r="J124" s="176">
        <v>169.322</v>
      </c>
      <c r="K124" s="179">
        <v>18.3</v>
      </c>
      <c r="L124" s="176">
        <v>62.793</v>
      </c>
      <c r="M124" s="176">
        <v>120.496</v>
      </c>
      <c r="N124" s="179">
        <v>22.06</v>
      </c>
      <c r="O124" s="176">
        <v>55.289</v>
      </c>
      <c r="P124" s="176">
        <v>125.502</v>
      </c>
      <c r="Q124" s="179">
        <v>17.44</v>
      </c>
      <c r="R124" s="176">
        <v>53.027</v>
      </c>
      <c r="S124" s="176">
        <v>73.627</v>
      </c>
      <c r="T124" s="179">
        <v>17.01</v>
      </c>
      <c r="U124" s="176">
        <v>66.776</v>
      </c>
      <c r="V124" s="176">
        <v>96.436</v>
      </c>
      <c r="W124" s="179">
        <v>24.82</v>
      </c>
      <c r="X124" s="176">
        <v>67.148</v>
      </c>
      <c r="Y124" s="176">
        <v>78.934</v>
      </c>
      <c r="Z124" s="179">
        <v>17.07</v>
      </c>
      <c r="AA124" s="176">
        <v>61.367</v>
      </c>
      <c r="AB124" s="176">
        <v>50.571</v>
      </c>
      <c r="AC124" s="179">
        <v>13.41</v>
      </c>
      <c r="AD124" s="176">
        <v>39.403</v>
      </c>
      <c r="AE124" s="176">
        <v>47.774</v>
      </c>
      <c r="AF124" s="179">
        <v>14.34</v>
      </c>
    </row>
    <row r="125" spans="2:32" ht="12.75">
      <c r="B125" s="43" t="s">
        <v>47</v>
      </c>
      <c r="C125" s="176">
        <v>7.82</v>
      </c>
      <c r="D125" s="176">
        <v>32.205</v>
      </c>
      <c r="E125" s="179">
        <v>38.04</v>
      </c>
      <c r="F125" s="176">
        <v>11.749</v>
      </c>
      <c r="G125" s="176">
        <v>69.753</v>
      </c>
      <c r="H125" s="179">
        <v>52.24</v>
      </c>
      <c r="I125" s="176">
        <v>8.775</v>
      </c>
      <c r="J125" s="176">
        <v>17.299</v>
      </c>
      <c r="K125" s="179">
        <v>25.6</v>
      </c>
      <c r="L125" s="176">
        <v>8.549</v>
      </c>
      <c r="M125" s="176">
        <v>23.287</v>
      </c>
      <c r="N125" s="179">
        <v>33.13</v>
      </c>
      <c r="O125" s="176">
        <v>10.136</v>
      </c>
      <c r="P125" s="176">
        <v>27.728</v>
      </c>
      <c r="Q125" s="179">
        <v>35.86</v>
      </c>
      <c r="R125" s="176">
        <v>12.305</v>
      </c>
      <c r="S125" s="176">
        <v>26.938</v>
      </c>
      <c r="T125" s="179">
        <v>38.56</v>
      </c>
      <c r="U125" s="176">
        <v>12.785</v>
      </c>
      <c r="V125" s="176">
        <v>32.435</v>
      </c>
      <c r="W125" s="179">
        <v>31.49</v>
      </c>
      <c r="X125" s="176">
        <v>15.06</v>
      </c>
      <c r="Y125" s="176">
        <v>22.557</v>
      </c>
      <c r="Z125" s="179">
        <v>16.09</v>
      </c>
      <c r="AA125" s="176">
        <v>13.197</v>
      </c>
      <c r="AB125" s="176">
        <v>36.216</v>
      </c>
      <c r="AC125" s="179">
        <v>18.86</v>
      </c>
      <c r="AD125" s="176">
        <v>17.905</v>
      </c>
      <c r="AE125" s="176">
        <v>34.293</v>
      </c>
      <c r="AF125" s="179">
        <v>18.16</v>
      </c>
    </row>
    <row r="126" spans="2:32" ht="12.75">
      <c r="B126" s="43" t="s">
        <v>48</v>
      </c>
      <c r="C126" s="176">
        <v>97.513</v>
      </c>
      <c r="D126" s="176">
        <v>18.424</v>
      </c>
      <c r="E126" s="179">
        <v>55.02</v>
      </c>
      <c r="F126" s="176">
        <v>62.903</v>
      </c>
      <c r="G126" s="176">
        <v>13.169</v>
      </c>
      <c r="H126" s="179">
        <v>35.69</v>
      </c>
      <c r="I126" s="176">
        <v>43.351</v>
      </c>
      <c r="J126" s="176">
        <v>11.074</v>
      </c>
      <c r="K126" s="179">
        <v>32.48</v>
      </c>
      <c r="L126" s="176">
        <v>27.132</v>
      </c>
      <c r="M126" s="176">
        <v>29.169</v>
      </c>
      <c r="N126" s="179">
        <v>39.4</v>
      </c>
      <c r="O126" s="176">
        <v>14.262</v>
      </c>
      <c r="P126" s="176">
        <v>33.352</v>
      </c>
      <c r="Q126" s="179">
        <v>44.33</v>
      </c>
      <c r="R126" s="176">
        <v>14.203</v>
      </c>
      <c r="S126" s="176">
        <v>57.451</v>
      </c>
      <c r="T126" s="179">
        <v>42.51</v>
      </c>
      <c r="U126" s="176">
        <v>22.332</v>
      </c>
      <c r="V126" s="176">
        <v>71.248</v>
      </c>
      <c r="W126" s="179">
        <v>45.27</v>
      </c>
      <c r="X126" s="176">
        <v>43.099</v>
      </c>
      <c r="Y126" s="176">
        <v>10.021</v>
      </c>
      <c r="Z126" s="179">
        <v>52.96</v>
      </c>
      <c r="AA126" s="176">
        <v>28.095</v>
      </c>
      <c r="AB126" s="176">
        <v>27.412</v>
      </c>
      <c r="AC126" s="179">
        <v>49.05</v>
      </c>
      <c r="AD126" s="176">
        <v>10.607</v>
      </c>
      <c r="AE126" s="176">
        <v>41.328</v>
      </c>
      <c r="AF126" s="179">
        <v>61.99</v>
      </c>
    </row>
    <row r="127" spans="2:32" ht="12.75">
      <c r="B127" s="43" t="s">
        <v>49</v>
      </c>
      <c r="C127" s="176">
        <v>5.422</v>
      </c>
      <c r="D127" s="176">
        <v>16.128</v>
      </c>
      <c r="E127" s="179">
        <v>26.44</v>
      </c>
      <c r="F127" s="176">
        <v>5.819</v>
      </c>
      <c r="G127" s="176">
        <v>53.201</v>
      </c>
      <c r="H127" s="179">
        <v>42.13</v>
      </c>
      <c r="I127" s="176">
        <v>7.04</v>
      </c>
      <c r="J127" s="176">
        <v>19.702</v>
      </c>
      <c r="K127" s="179">
        <v>29.08</v>
      </c>
      <c r="L127" s="176">
        <v>6.919</v>
      </c>
      <c r="M127" s="176">
        <v>12.518</v>
      </c>
      <c r="N127" s="179">
        <v>32.15</v>
      </c>
      <c r="O127" s="176">
        <v>5.276</v>
      </c>
      <c r="P127" s="176">
        <v>33.921</v>
      </c>
      <c r="Q127" s="179">
        <v>39.39</v>
      </c>
      <c r="R127" s="176">
        <v>5.894</v>
      </c>
      <c r="S127" s="176">
        <v>25.731</v>
      </c>
      <c r="T127" s="179">
        <v>65.76</v>
      </c>
      <c r="U127" s="176">
        <v>8.581</v>
      </c>
      <c r="V127" s="176">
        <v>13.946</v>
      </c>
      <c r="W127" s="179">
        <v>21.37</v>
      </c>
      <c r="X127" s="176">
        <v>13.789</v>
      </c>
      <c r="Y127" s="176">
        <v>19.406</v>
      </c>
      <c r="Z127" s="179">
        <v>16.39</v>
      </c>
      <c r="AA127" s="176">
        <v>18.753</v>
      </c>
      <c r="AB127" s="176">
        <v>34.22</v>
      </c>
      <c r="AC127" s="179">
        <v>10.55</v>
      </c>
      <c r="AD127" s="176">
        <v>18.341</v>
      </c>
      <c r="AE127" s="176">
        <v>38.424</v>
      </c>
      <c r="AF127" s="179">
        <v>9.59</v>
      </c>
    </row>
    <row r="128" spans="2:32" ht="12.75">
      <c r="B128" s="240" t="s">
        <v>69</v>
      </c>
      <c r="C128" s="241"/>
      <c r="D128" s="242"/>
      <c r="E128" s="243"/>
      <c r="F128" s="244"/>
      <c r="G128" s="242"/>
      <c r="H128" s="245"/>
      <c r="I128" s="244"/>
      <c r="J128" s="242"/>
      <c r="K128" s="245"/>
      <c r="L128" s="244"/>
      <c r="M128" s="242"/>
      <c r="N128" s="245"/>
      <c r="O128" s="244"/>
      <c r="P128" s="246"/>
      <c r="Q128" s="245"/>
      <c r="R128" s="241"/>
      <c r="S128" s="242"/>
      <c r="T128" s="243"/>
      <c r="U128" s="244"/>
      <c r="V128" s="242"/>
      <c r="W128" s="245"/>
      <c r="X128" s="244"/>
      <c r="Y128" s="242"/>
      <c r="Z128" s="245"/>
      <c r="AA128" s="244"/>
      <c r="AB128" s="242"/>
      <c r="AC128" s="245"/>
      <c r="AD128" s="244"/>
      <c r="AE128" s="246"/>
      <c r="AF128" s="245"/>
    </row>
    <row r="129" spans="2:33" ht="12.75">
      <c r="B129" s="165" t="s">
        <v>41</v>
      </c>
      <c r="C129" s="296">
        <v>1342.377</v>
      </c>
      <c r="D129" s="296">
        <v>1167.021</v>
      </c>
      <c r="E129" s="225">
        <v>9.65</v>
      </c>
      <c r="F129" s="296">
        <v>1274.977</v>
      </c>
      <c r="G129" s="296">
        <v>1539.66</v>
      </c>
      <c r="H129" s="225">
        <v>11.71</v>
      </c>
      <c r="I129" s="296">
        <v>1230.499</v>
      </c>
      <c r="J129" s="296">
        <v>1993.762</v>
      </c>
      <c r="K129" s="225">
        <v>10.39</v>
      </c>
      <c r="L129" s="296">
        <v>1424.212</v>
      </c>
      <c r="M129" s="296">
        <v>2041.859</v>
      </c>
      <c r="N129" s="225">
        <v>9.9</v>
      </c>
      <c r="O129" s="296">
        <v>1174.788</v>
      </c>
      <c r="P129" s="296">
        <v>1960.243</v>
      </c>
      <c r="Q129" s="225">
        <v>9.47</v>
      </c>
      <c r="R129" s="296">
        <v>1156.7</v>
      </c>
      <c r="S129" s="296">
        <v>1662.581</v>
      </c>
      <c r="T129" s="225">
        <v>10.03</v>
      </c>
      <c r="U129" s="296">
        <v>929.92</v>
      </c>
      <c r="V129" s="296">
        <v>1177.777</v>
      </c>
      <c r="W129" s="225">
        <v>10.6</v>
      </c>
      <c r="X129" s="296">
        <v>1039.594</v>
      </c>
      <c r="Y129" s="296">
        <v>1196.849</v>
      </c>
      <c r="Z129" s="225">
        <v>10.04</v>
      </c>
      <c r="AA129" s="296">
        <v>729.987</v>
      </c>
      <c r="AB129" s="296">
        <v>748.865</v>
      </c>
      <c r="AC129" s="225">
        <v>7.99</v>
      </c>
      <c r="AD129" s="296">
        <v>721.907</v>
      </c>
      <c r="AE129" s="296">
        <v>1040.405</v>
      </c>
      <c r="AF129" s="225">
        <v>8.57</v>
      </c>
      <c r="AG129" s="137"/>
    </row>
    <row r="130" spans="2:32" ht="12.75">
      <c r="B130" s="43" t="s">
        <v>42</v>
      </c>
      <c r="C130" s="176">
        <v>1112.468</v>
      </c>
      <c r="D130" s="176">
        <v>894.58</v>
      </c>
      <c r="E130" s="179">
        <v>11.02</v>
      </c>
      <c r="F130" s="176">
        <v>1092.984</v>
      </c>
      <c r="G130" s="176">
        <v>1244.558</v>
      </c>
      <c r="H130" s="179">
        <v>13.38</v>
      </c>
      <c r="I130" s="176">
        <v>1055.427</v>
      </c>
      <c r="J130" s="176">
        <v>1786.464</v>
      </c>
      <c r="K130" s="179">
        <v>11.27</v>
      </c>
      <c r="L130" s="176">
        <v>1208.059</v>
      </c>
      <c r="M130" s="176">
        <v>1806.679</v>
      </c>
      <c r="N130" s="179">
        <v>10.95</v>
      </c>
      <c r="O130" s="176">
        <v>1052.554</v>
      </c>
      <c r="P130" s="176">
        <v>1643.919</v>
      </c>
      <c r="Q130" s="179">
        <v>10.66</v>
      </c>
      <c r="R130" s="176">
        <v>1004.064</v>
      </c>
      <c r="S130" s="176">
        <v>1391.937</v>
      </c>
      <c r="T130" s="179">
        <v>11.34</v>
      </c>
      <c r="U130" s="176">
        <v>797.602</v>
      </c>
      <c r="V130" s="176">
        <v>937.867</v>
      </c>
      <c r="W130" s="179">
        <v>11.94</v>
      </c>
      <c r="X130" s="176">
        <v>850.203</v>
      </c>
      <c r="Y130" s="176">
        <v>891.648</v>
      </c>
      <c r="Z130" s="179">
        <v>12.07</v>
      </c>
      <c r="AA130" s="176">
        <v>596.592</v>
      </c>
      <c r="AB130" s="176">
        <v>602.798</v>
      </c>
      <c r="AC130" s="179">
        <v>9.54</v>
      </c>
      <c r="AD130" s="176">
        <v>594.327</v>
      </c>
      <c r="AE130" s="176">
        <v>907.714</v>
      </c>
      <c r="AF130" s="179">
        <v>9.73</v>
      </c>
    </row>
    <row r="131" spans="2:32" ht="12.75">
      <c r="B131" s="43" t="s">
        <v>43</v>
      </c>
      <c r="C131" s="176">
        <v>11.498</v>
      </c>
      <c r="D131" s="176">
        <v>13.301</v>
      </c>
      <c r="E131" s="179">
        <v>29.23</v>
      </c>
      <c r="F131" s="176">
        <v>11.483</v>
      </c>
      <c r="G131" s="176">
        <v>29.04</v>
      </c>
      <c r="H131" s="179">
        <v>38.66</v>
      </c>
      <c r="I131" s="176">
        <v>7.895</v>
      </c>
      <c r="J131" s="176">
        <v>23.543</v>
      </c>
      <c r="K131" s="179">
        <v>30.37</v>
      </c>
      <c r="L131" s="176">
        <v>7.636</v>
      </c>
      <c r="M131" s="176">
        <v>30.877</v>
      </c>
      <c r="N131" s="179">
        <v>50.13</v>
      </c>
      <c r="O131" s="176">
        <v>3.857</v>
      </c>
      <c r="P131" s="176">
        <v>17.906</v>
      </c>
      <c r="Q131" s="179">
        <v>20.91</v>
      </c>
      <c r="R131" s="176">
        <v>12.954</v>
      </c>
      <c r="S131" s="176">
        <v>28.609</v>
      </c>
      <c r="T131" s="179">
        <v>15.67</v>
      </c>
      <c r="U131" s="176">
        <v>14.97</v>
      </c>
      <c r="V131" s="176">
        <v>92.311</v>
      </c>
      <c r="W131" s="179">
        <v>43.28</v>
      </c>
      <c r="X131" s="176">
        <v>21.165</v>
      </c>
      <c r="Y131" s="176">
        <v>56.107</v>
      </c>
      <c r="Z131" s="179">
        <v>28.51</v>
      </c>
      <c r="AA131" s="176">
        <v>20.192</v>
      </c>
      <c r="AB131" s="176">
        <v>26.621</v>
      </c>
      <c r="AC131" s="179">
        <v>10.47</v>
      </c>
      <c r="AD131" s="176">
        <v>20.522</v>
      </c>
      <c r="AE131" s="176">
        <v>32.471</v>
      </c>
      <c r="AF131" s="179">
        <v>10.01</v>
      </c>
    </row>
    <row r="132" spans="2:32" ht="12.75">
      <c r="B132" s="43" t="s">
        <v>44</v>
      </c>
      <c r="C132" s="176">
        <v>0.612</v>
      </c>
      <c r="D132" s="176">
        <v>0.686</v>
      </c>
      <c r="E132" s="179">
        <v>81.73</v>
      </c>
      <c r="F132" s="176">
        <v>1.289</v>
      </c>
      <c r="G132" s="176">
        <v>0.781</v>
      </c>
      <c r="H132" s="179">
        <v>81.73</v>
      </c>
      <c r="I132" s="176">
        <v>0.966</v>
      </c>
      <c r="J132" s="176">
        <v>0.506</v>
      </c>
      <c r="K132" s="179">
        <v>81.73</v>
      </c>
      <c r="L132" s="176">
        <v>0.144</v>
      </c>
      <c r="M132" s="176">
        <v>0.434</v>
      </c>
      <c r="N132" s="179">
        <v>81.73</v>
      </c>
      <c r="O132" s="176">
        <v>0.057</v>
      </c>
      <c r="P132" s="176">
        <v>37.254</v>
      </c>
      <c r="Q132" s="179">
        <v>65.66</v>
      </c>
      <c r="R132" s="176">
        <v>0.014</v>
      </c>
      <c r="S132" s="176">
        <v>16.939</v>
      </c>
      <c r="T132" s="179">
        <v>96.43</v>
      </c>
      <c r="U132" s="176">
        <v>0.163</v>
      </c>
      <c r="V132" s="176">
        <v>0</v>
      </c>
      <c r="W132" s="179">
        <v>0</v>
      </c>
      <c r="X132" s="176">
        <v>0.298</v>
      </c>
      <c r="Y132" s="176">
        <v>0</v>
      </c>
      <c r="Z132" s="179">
        <v>0</v>
      </c>
      <c r="AA132" s="176">
        <v>0.013</v>
      </c>
      <c r="AB132" s="176">
        <v>0.636</v>
      </c>
      <c r="AC132" s="179">
        <v>96.91</v>
      </c>
      <c r="AD132" s="176">
        <v>0.031</v>
      </c>
      <c r="AE132" s="176">
        <v>0</v>
      </c>
      <c r="AF132" s="179">
        <v>0</v>
      </c>
    </row>
    <row r="133" spans="2:33" ht="12.75">
      <c r="B133" s="43" t="s">
        <v>45</v>
      </c>
      <c r="C133" s="176">
        <v>53.344</v>
      </c>
      <c r="D133" s="176">
        <v>18.912</v>
      </c>
      <c r="E133" s="179">
        <v>37.19</v>
      </c>
      <c r="F133" s="176">
        <v>32.698</v>
      </c>
      <c r="G133" s="176">
        <v>14.056</v>
      </c>
      <c r="H133" s="179">
        <v>44.18</v>
      </c>
      <c r="I133" s="176">
        <v>25.604</v>
      </c>
      <c r="J133" s="176">
        <v>15.353</v>
      </c>
      <c r="K133" s="179">
        <v>52.35</v>
      </c>
      <c r="L133" s="176">
        <v>34.981</v>
      </c>
      <c r="M133" s="176">
        <v>7.437</v>
      </c>
      <c r="N133" s="179">
        <v>47.6</v>
      </c>
      <c r="O133" s="176">
        <v>13.12</v>
      </c>
      <c r="P133" s="176">
        <v>31.9</v>
      </c>
      <c r="Q133" s="179">
        <v>59.63</v>
      </c>
      <c r="R133" s="176">
        <v>28.079</v>
      </c>
      <c r="S133" s="176">
        <v>47.835</v>
      </c>
      <c r="T133" s="179">
        <v>80.65</v>
      </c>
      <c r="U133" s="176">
        <v>26.147</v>
      </c>
      <c r="V133" s="176">
        <v>17.857</v>
      </c>
      <c r="W133" s="179">
        <v>32.49</v>
      </c>
      <c r="X133" s="176">
        <v>53.429</v>
      </c>
      <c r="Y133" s="176">
        <v>10.874</v>
      </c>
      <c r="Z133" s="179">
        <v>22.2</v>
      </c>
      <c r="AA133" s="176">
        <v>23.733</v>
      </c>
      <c r="AB133" s="176">
        <v>12.781</v>
      </c>
      <c r="AC133" s="179">
        <v>19.04</v>
      </c>
      <c r="AD133" s="176">
        <v>32.257</v>
      </c>
      <c r="AE133" s="176">
        <v>19.759</v>
      </c>
      <c r="AF133" s="179">
        <v>34.18</v>
      </c>
      <c r="AG133" s="137"/>
    </row>
    <row r="134" spans="2:32" ht="12.75">
      <c r="B134" s="43" t="s">
        <v>46</v>
      </c>
      <c r="C134" s="176">
        <v>58.444</v>
      </c>
      <c r="D134" s="176">
        <v>85.629</v>
      </c>
      <c r="E134" s="179">
        <v>19.86</v>
      </c>
      <c r="F134" s="176">
        <v>52.814</v>
      </c>
      <c r="G134" s="176">
        <v>96.326</v>
      </c>
      <c r="H134" s="179">
        <v>25.4</v>
      </c>
      <c r="I134" s="176">
        <v>50.642</v>
      </c>
      <c r="J134" s="176">
        <v>80.393</v>
      </c>
      <c r="K134" s="179">
        <v>35.33</v>
      </c>
      <c r="L134" s="176">
        <v>56.552</v>
      </c>
      <c r="M134" s="176">
        <v>72.825</v>
      </c>
      <c r="N134" s="179">
        <v>29.21</v>
      </c>
      <c r="O134" s="176">
        <v>40.164</v>
      </c>
      <c r="P134" s="176">
        <v>47.087</v>
      </c>
      <c r="Q134" s="179">
        <v>26.98</v>
      </c>
      <c r="R134" s="176">
        <v>42.462</v>
      </c>
      <c r="S134" s="176">
        <v>21.263</v>
      </c>
      <c r="T134" s="179">
        <v>31.77</v>
      </c>
      <c r="U134" s="176">
        <v>42.017</v>
      </c>
      <c r="V134" s="176">
        <v>12.339</v>
      </c>
      <c r="W134" s="179">
        <v>20.07</v>
      </c>
      <c r="X134" s="176">
        <v>44.283</v>
      </c>
      <c r="Y134" s="176">
        <v>13.138</v>
      </c>
      <c r="Z134" s="179">
        <v>19.16</v>
      </c>
      <c r="AA134" s="176">
        <v>32.911</v>
      </c>
      <c r="AB134" s="176">
        <v>23.595</v>
      </c>
      <c r="AC134" s="179">
        <v>12.62</v>
      </c>
      <c r="AD134" s="176">
        <v>28.553</v>
      </c>
      <c r="AE134" s="176">
        <v>19.142</v>
      </c>
      <c r="AF134" s="179">
        <v>17.61</v>
      </c>
    </row>
    <row r="135" spans="2:32" ht="12.75">
      <c r="B135" s="43" t="s">
        <v>47</v>
      </c>
      <c r="C135" s="176">
        <v>4.068</v>
      </c>
      <c r="D135" s="176">
        <v>3.199</v>
      </c>
      <c r="E135" s="179">
        <v>56.15</v>
      </c>
      <c r="F135" s="176">
        <v>4.389</v>
      </c>
      <c r="G135" s="176">
        <v>38.233</v>
      </c>
      <c r="H135" s="179">
        <v>78.44</v>
      </c>
      <c r="I135" s="176">
        <v>5.075</v>
      </c>
      <c r="J135" s="176">
        <v>1.981</v>
      </c>
      <c r="K135" s="179">
        <v>54.22</v>
      </c>
      <c r="L135" s="176">
        <v>6.446</v>
      </c>
      <c r="M135" s="176">
        <v>1.692</v>
      </c>
      <c r="N135" s="179">
        <v>92.27</v>
      </c>
      <c r="O135" s="176">
        <v>10.734</v>
      </c>
      <c r="P135" s="176">
        <v>5.817</v>
      </c>
      <c r="Q135" s="179">
        <v>41.89</v>
      </c>
      <c r="R135" s="176">
        <v>11.992</v>
      </c>
      <c r="S135" s="176">
        <v>5.225</v>
      </c>
      <c r="T135" s="179">
        <v>31.36</v>
      </c>
      <c r="U135" s="176">
        <v>16.415</v>
      </c>
      <c r="V135" s="176">
        <v>8.627</v>
      </c>
      <c r="W135" s="179">
        <v>23.05</v>
      </c>
      <c r="X135" s="176">
        <v>21.376</v>
      </c>
      <c r="Y135" s="176">
        <v>10.469</v>
      </c>
      <c r="Z135" s="179">
        <v>19.85</v>
      </c>
      <c r="AA135" s="176">
        <v>12.267</v>
      </c>
      <c r="AB135" s="176">
        <v>11.892</v>
      </c>
      <c r="AC135" s="179">
        <v>17.86</v>
      </c>
      <c r="AD135" s="176">
        <v>14.865</v>
      </c>
      <c r="AE135" s="176">
        <v>13.479</v>
      </c>
      <c r="AF135" s="179">
        <v>15.61</v>
      </c>
    </row>
    <row r="136" spans="2:32" ht="12.75">
      <c r="B136" s="43" t="s">
        <v>48</v>
      </c>
      <c r="C136" s="176">
        <v>88.647</v>
      </c>
      <c r="D136" s="176">
        <v>80.644</v>
      </c>
      <c r="E136" s="179">
        <v>38.16</v>
      </c>
      <c r="F136" s="176">
        <v>72.159</v>
      </c>
      <c r="G136" s="176">
        <v>22.437</v>
      </c>
      <c r="H136" s="179">
        <v>22.91</v>
      </c>
      <c r="I136" s="176">
        <v>75.433</v>
      </c>
      <c r="J136" s="176">
        <v>39.23</v>
      </c>
      <c r="K136" s="179">
        <v>41.76</v>
      </c>
      <c r="L136" s="176">
        <v>100.602</v>
      </c>
      <c r="M136" s="176">
        <v>96.878</v>
      </c>
      <c r="N136" s="179">
        <v>37.51</v>
      </c>
      <c r="O136" s="176">
        <v>46.913</v>
      </c>
      <c r="P136" s="176">
        <v>109.111</v>
      </c>
      <c r="Q136" s="179">
        <v>33.38</v>
      </c>
      <c r="R136" s="176">
        <v>48.968</v>
      </c>
      <c r="S136" s="176">
        <v>64.75</v>
      </c>
      <c r="T136" s="179">
        <v>31.63</v>
      </c>
      <c r="U136" s="176">
        <v>19.784</v>
      </c>
      <c r="V136" s="176">
        <v>114.018</v>
      </c>
      <c r="W136" s="179">
        <v>30.63</v>
      </c>
      <c r="X136" s="176">
        <v>31.586</v>
      </c>
      <c r="Y136" s="176">
        <v>162.27</v>
      </c>
      <c r="Z136" s="179">
        <v>27.88</v>
      </c>
      <c r="AA136" s="176">
        <v>24.18</v>
      </c>
      <c r="AB136" s="176">
        <v>31.566</v>
      </c>
      <c r="AC136" s="179">
        <v>41.61</v>
      </c>
      <c r="AD136" s="176">
        <v>7.459</v>
      </c>
      <c r="AE136" s="176">
        <v>21.414</v>
      </c>
      <c r="AF136" s="179">
        <v>58.62</v>
      </c>
    </row>
    <row r="137" spans="2:32" ht="12.75">
      <c r="B137" s="43" t="s">
        <v>49</v>
      </c>
      <c r="C137" s="176">
        <v>13.297</v>
      </c>
      <c r="D137" s="176">
        <v>55.965</v>
      </c>
      <c r="E137" s="179">
        <v>70.91</v>
      </c>
      <c r="F137" s="176">
        <v>7.16</v>
      </c>
      <c r="G137" s="176">
        <v>75.082</v>
      </c>
      <c r="H137" s="179">
        <v>70.64</v>
      </c>
      <c r="I137" s="176">
        <v>9.459</v>
      </c>
      <c r="J137" s="176">
        <v>21.738</v>
      </c>
      <c r="K137" s="179">
        <v>39.66</v>
      </c>
      <c r="L137" s="176">
        <v>9.792</v>
      </c>
      <c r="M137" s="176">
        <v>18.647</v>
      </c>
      <c r="N137" s="179">
        <v>35.11</v>
      </c>
      <c r="O137" s="176">
        <v>7.39</v>
      </c>
      <c r="P137" s="176">
        <v>40.629</v>
      </c>
      <c r="Q137" s="179">
        <v>39.77</v>
      </c>
      <c r="R137" s="176">
        <v>8.165</v>
      </c>
      <c r="S137" s="176">
        <v>64.206</v>
      </c>
      <c r="T137" s="179">
        <v>44.06</v>
      </c>
      <c r="U137" s="176">
        <v>12.822</v>
      </c>
      <c r="V137" s="176">
        <v>15.242</v>
      </c>
      <c r="W137" s="179">
        <v>22.03</v>
      </c>
      <c r="X137" s="176">
        <v>17.255</v>
      </c>
      <c r="Y137" s="176">
        <v>37.652</v>
      </c>
      <c r="Z137" s="179">
        <v>46.2</v>
      </c>
      <c r="AA137" s="176">
        <v>20.1</v>
      </c>
      <c r="AB137" s="176">
        <v>36.586</v>
      </c>
      <c r="AC137" s="179">
        <v>20.43</v>
      </c>
      <c r="AD137" s="176">
        <v>23.892</v>
      </c>
      <c r="AE137" s="176">
        <v>33.418</v>
      </c>
      <c r="AF137" s="179">
        <v>15.85</v>
      </c>
    </row>
    <row r="138" spans="2:32" ht="12.75">
      <c r="B138" s="259" t="s">
        <v>13</v>
      </c>
      <c r="C138" s="262"/>
      <c r="D138" s="263"/>
      <c r="E138" s="261"/>
      <c r="F138" s="264"/>
      <c r="G138" s="263"/>
      <c r="H138" s="261"/>
      <c r="I138" s="264"/>
      <c r="J138" s="263"/>
      <c r="K138" s="261"/>
      <c r="L138" s="264"/>
      <c r="M138" s="263"/>
      <c r="N138" s="261"/>
      <c r="O138" s="264"/>
      <c r="P138" s="263"/>
      <c r="Q138" s="261"/>
      <c r="R138" s="262"/>
      <c r="S138" s="263"/>
      <c r="T138" s="261"/>
      <c r="U138" s="264"/>
      <c r="V138" s="263"/>
      <c r="W138" s="261"/>
      <c r="X138" s="264"/>
      <c r="Y138" s="263"/>
      <c r="Z138" s="261"/>
      <c r="AA138" s="264"/>
      <c r="AB138" s="263"/>
      <c r="AC138" s="261"/>
      <c r="AD138" s="264"/>
      <c r="AE138" s="263"/>
      <c r="AF138" s="261"/>
    </row>
    <row r="139" spans="2:33" ht="12.75">
      <c r="B139" s="165" t="s">
        <v>41</v>
      </c>
      <c r="C139" s="296">
        <v>1082.066</v>
      </c>
      <c r="D139" s="296">
        <v>900.788</v>
      </c>
      <c r="E139" s="225">
        <v>15.91</v>
      </c>
      <c r="F139" s="296">
        <v>991.46</v>
      </c>
      <c r="G139" s="296">
        <v>948.901</v>
      </c>
      <c r="H139" s="225">
        <v>13.23</v>
      </c>
      <c r="I139" s="296">
        <v>894.977</v>
      </c>
      <c r="J139" s="296">
        <v>1087.416</v>
      </c>
      <c r="K139" s="225">
        <v>14.47</v>
      </c>
      <c r="L139" s="296">
        <v>778.186</v>
      </c>
      <c r="M139" s="296">
        <v>775.037</v>
      </c>
      <c r="N139" s="225">
        <v>14.62</v>
      </c>
      <c r="O139" s="296">
        <v>934.17</v>
      </c>
      <c r="P139" s="296">
        <v>735.721</v>
      </c>
      <c r="Q139" s="225">
        <v>14.59</v>
      </c>
      <c r="R139" s="296">
        <v>793.729</v>
      </c>
      <c r="S139" s="296">
        <v>678.892</v>
      </c>
      <c r="T139" s="225">
        <v>15.04</v>
      </c>
      <c r="U139" s="296">
        <v>531.116</v>
      </c>
      <c r="V139" s="296">
        <v>490.123</v>
      </c>
      <c r="W139" s="225">
        <v>14.59</v>
      </c>
      <c r="X139" s="296">
        <v>585.14</v>
      </c>
      <c r="Y139" s="296">
        <v>520.727</v>
      </c>
      <c r="Z139" s="225">
        <v>14.46</v>
      </c>
      <c r="AA139" s="296">
        <v>494.555</v>
      </c>
      <c r="AB139" s="296">
        <v>733.983</v>
      </c>
      <c r="AC139" s="225">
        <v>13.1</v>
      </c>
      <c r="AD139" s="296">
        <v>678.898</v>
      </c>
      <c r="AE139" s="296">
        <v>694.459</v>
      </c>
      <c r="AF139" s="225">
        <v>11.53</v>
      </c>
      <c r="AG139" s="137"/>
    </row>
    <row r="140" spans="2:32" ht="12.75">
      <c r="B140" s="43" t="s">
        <v>42</v>
      </c>
      <c r="C140" s="176">
        <v>732.408</v>
      </c>
      <c r="D140" s="176">
        <v>449.184</v>
      </c>
      <c r="E140" s="179">
        <v>28.77</v>
      </c>
      <c r="F140" s="176">
        <v>672.52</v>
      </c>
      <c r="G140" s="176">
        <v>527.028</v>
      </c>
      <c r="H140" s="179">
        <v>21.16</v>
      </c>
      <c r="I140" s="176">
        <v>606.419</v>
      </c>
      <c r="J140" s="176">
        <v>639.666</v>
      </c>
      <c r="K140" s="179">
        <v>19.77</v>
      </c>
      <c r="L140" s="176">
        <v>549.388</v>
      </c>
      <c r="M140" s="176">
        <v>435.344</v>
      </c>
      <c r="N140" s="179">
        <v>22.38</v>
      </c>
      <c r="O140" s="176">
        <v>686.064</v>
      </c>
      <c r="P140" s="176">
        <v>503.897</v>
      </c>
      <c r="Q140" s="179">
        <v>20.84</v>
      </c>
      <c r="R140" s="176">
        <v>525.617</v>
      </c>
      <c r="S140" s="176">
        <v>322.442</v>
      </c>
      <c r="T140" s="179">
        <v>22.75</v>
      </c>
      <c r="U140" s="176">
        <v>216.498</v>
      </c>
      <c r="V140" s="176">
        <v>273.439</v>
      </c>
      <c r="W140" s="179">
        <v>20.77</v>
      </c>
      <c r="X140" s="176">
        <v>311.145</v>
      </c>
      <c r="Y140" s="176">
        <v>273.454</v>
      </c>
      <c r="Z140" s="179">
        <v>18.43</v>
      </c>
      <c r="AA140" s="176">
        <v>219.747</v>
      </c>
      <c r="AB140" s="176">
        <v>480.375</v>
      </c>
      <c r="AC140" s="179">
        <v>18.11</v>
      </c>
      <c r="AD140" s="176">
        <v>342.164</v>
      </c>
      <c r="AE140" s="176">
        <v>472.116</v>
      </c>
      <c r="AF140" s="179">
        <v>15.84</v>
      </c>
    </row>
    <row r="141" spans="2:32" ht="12.75">
      <c r="B141" s="43" t="s">
        <v>43</v>
      </c>
      <c r="C141" s="176">
        <v>15.182</v>
      </c>
      <c r="D141" s="176">
        <v>7.869</v>
      </c>
      <c r="E141" s="179">
        <v>56.27</v>
      </c>
      <c r="F141" s="176">
        <v>23.249</v>
      </c>
      <c r="G141" s="176">
        <v>30.477</v>
      </c>
      <c r="H141" s="179">
        <v>72.47</v>
      </c>
      <c r="I141" s="176">
        <v>15.524</v>
      </c>
      <c r="J141" s="176">
        <v>8.757</v>
      </c>
      <c r="K141" s="179">
        <v>56.43</v>
      </c>
      <c r="L141" s="176">
        <v>9.836</v>
      </c>
      <c r="M141" s="176">
        <v>10.954</v>
      </c>
      <c r="N141" s="179">
        <v>60.25</v>
      </c>
      <c r="O141" s="176">
        <v>12.675</v>
      </c>
      <c r="P141" s="176">
        <v>4.061</v>
      </c>
      <c r="Q141" s="179">
        <v>64.37</v>
      </c>
      <c r="R141" s="176">
        <v>10.622</v>
      </c>
      <c r="S141" s="176">
        <v>5.705</v>
      </c>
      <c r="T141" s="179">
        <v>45.47</v>
      </c>
      <c r="U141" s="176">
        <v>10.511</v>
      </c>
      <c r="V141" s="176">
        <v>11.028</v>
      </c>
      <c r="W141" s="179">
        <v>30.54</v>
      </c>
      <c r="X141" s="176">
        <v>13.263</v>
      </c>
      <c r="Y141" s="176">
        <v>12.818</v>
      </c>
      <c r="Z141" s="179">
        <v>24.75</v>
      </c>
      <c r="AA141" s="176">
        <v>13.798</v>
      </c>
      <c r="AB141" s="176">
        <v>37.348</v>
      </c>
      <c r="AC141" s="179">
        <v>72.22</v>
      </c>
      <c r="AD141" s="176">
        <v>16.595</v>
      </c>
      <c r="AE141" s="176">
        <v>11.725</v>
      </c>
      <c r="AF141" s="179">
        <v>17.05</v>
      </c>
    </row>
    <row r="142" spans="2:32" ht="12.75">
      <c r="B142" s="43" t="s">
        <v>44</v>
      </c>
      <c r="C142" s="176">
        <v>18.704</v>
      </c>
      <c r="D142" s="176">
        <v>4.837</v>
      </c>
      <c r="E142" s="179">
        <v>42.84</v>
      </c>
      <c r="F142" s="176">
        <v>24.891</v>
      </c>
      <c r="G142" s="176">
        <v>12.387</v>
      </c>
      <c r="H142" s="179">
        <v>63.32</v>
      </c>
      <c r="I142" s="176">
        <v>28.455</v>
      </c>
      <c r="J142" s="176">
        <v>39.469</v>
      </c>
      <c r="K142" s="179">
        <v>47.23</v>
      </c>
      <c r="L142" s="176">
        <v>20.212</v>
      </c>
      <c r="M142" s="176">
        <v>1.002</v>
      </c>
      <c r="N142" s="179">
        <v>74.74</v>
      </c>
      <c r="O142" s="176">
        <v>10.865</v>
      </c>
      <c r="P142" s="176">
        <v>2.564</v>
      </c>
      <c r="Q142" s="179">
        <v>99.53</v>
      </c>
      <c r="R142" s="176">
        <v>11.924</v>
      </c>
      <c r="S142" s="176">
        <v>0.1</v>
      </c>
      <c r="T142" s="179">
        <v>89.56</v>
      </c>
      <c r="U142" s="176">
        <v>12.223</v>
      </c>
      <c r="V142" s="176">
        <v>0.015</v>
      </c>
      <c r="W142" s="179">
        <v>74.7</v>
      </c>
      <c r="X142" s="176">
        <v>14.159</v>
      </c>
      <c r="Y142" s="176">
        <v>0.015</v>
      </c>
      <c r="Z142" s="179">
        <v>74.49</v>
      </c>
      <c r="AA142" s="176">
        <v>16.615</v>
      </c>
      <c r="AB142" s="176">
        <v>0.014</v>
      </c>
      <c r="AC142" s="179">
        <v>76.83</v>
      </c>
      <c r="AD142" s="176">
        <v>14.329</v>
      </c>
      <c r="AE142" s="176">
        <v>0.066</v>
      </c>
      <c r="AF142" s="179">
        <v>79.43</v>
      </c>
    </row>
    <row r="143" spans="2:32" ht="12.75">
      <c r="B143" s="43" t="s">
        <v>45</v>
      </c>
      <c r="C143" s="176">
        <v>74.996</v>
      </c>
      <c r="D143" s="176">
        <v>38.797</v>
      </c>
      <c r="E143" s="179">
        <v>28.85</v>
      </c>
      <c r="F143" s="176">
        <v>68.793</v>
      </c>
      <c r="G143" s="176">
        <v>61.231</v>
      </c>
      <c r="H143" s="179">
        <v>55.49</v>
      </c>
      <c r="I143" s="176">
        <v>58.721</v>
      </c>
      <c r="J143" s="176">
        <v>46.474</v>
      </c>
      <c r="K143" s="179">
        <v>42.93</v>
      </c>
      <c r="L143" s="176">
        <v>41.325</v>
      </c>
      <c r="M143" s="176">
        <v>66.062</v>
      </c>
      <c r="N143" s="179">
        <v>39.92</v>
      </c>
      <c r="O143" s="176">
        <v>43.838</v>
      </c>
      <c r="P143" s="176">
        <v>32.309</v>
      </c>
      <c r="Q143" s="179">
        <v>26.38</v>
      </c>
      <c r="R143" s="176">
        <v>45.015</v>
      </c>
      <c r="S143" s="176">
        <v>156.634</v>
      </c>
      <c r="T143" s="179">
        <v>42.63</v>
      </c>
      <c r="U143" s="176">
        <v>35.496</v>
      </c>
      <c r="V143" s="176">
        <v>96.725</v>
      </c>
      <c r="W143" s="179">
        <v>45.75</v>
      </c>
      <c r="X143" s="176">
        <v>40.834</v>
      </c>
      <c r="Y143" s="176">
        <v>91.538</v>
      </c>
      <c r="Z143" s="179">
        <v>58.4</v>
      </c>
      <c r="AA143" s="176">
        <v>40.068</v>
      </c>
      <c r="AB143" s="176">
        <v>38.027</v>
      </c>
      <c r="AC143" s="179">
        <v>50.52</v>
      </c>
      <c r="AD143" s="176">
        <v>73.301</v>
      </c>
      <c r="AE143" s="176">
        <v>44.166</v>
      </c>
      <c r="AF143" s="179">
        <v>22.73</v>
      </c>
    </row>
    <row r="144" spans="2:32" ht="12.75">
      <c r="B144" s="43" t="s">
        <v>46</v>
      </c>
      <c r="C144" s="176">
        <v>88.986</v>
      </c>
      <c r="D144" s="176">
        <v>264.107</v>
      </c>
      <c r="E144" s="179">
        <v>22.43</v>
      </c>
      <c r="F144" s="176">
        <v>89.729</v>
      </c>
      <c r="G144" s="176">
        <v>172.659</v>
      </c>
      <c r="H144" s="179">
        <v>19.93</v>
      </c>
      <c r="I144" s="176">
        <v>82.828</v>
      </c>
      <c r="J144" s="176">
        <v>91.65</v>
      </c>
      <c r="K144" s="179">
        <v>24.25</v>
      </c>
      <c r="L144" s="176">
        <v>66.041</v>
      </c>
      <c r="M144" s="176">
        <v>108.366</v>
      </c>
      <c r="N144" s="179">
        <v>32.85</v>
      </c>
      <c r="O144" s="176">
        <v>71.627</v>
      </c>
      <c r="P144" s="176">
        <v>84.504</v>
      </c>
      <c r="Q144" s="179">
        <v>25.47</v>
      </c>
      <c r="R144" s="176">
        <v>93.84</v>
      </c>
      <c r="S144" s="176">
        <v>53.776</v>
      </c>
      <c r="T144" s="179">
        <v>31.91</v>
      </c>
      <c r="U144" s="176">
        <v>151.522</v>
      </c>
      <c r="V144" s="176">
        <v>24.896</v>
      </c>
      <c r="W144" s="179">
        <v>26.3</v>
      </c>
      <c r="X144" s="176">
        <v>93.379</v>
      </c>
      <c r="Y144" s="176">
        <v>30.291</v>
      </c>
      <c r="Z144" s="179">
        <v>34.91</v>
      </c>
      <c r="AA144" s="176">
        <v>76.438</v>
      </c>
      <c r="AB144" s="176">
        <v>17.742</v>
      </c>
      <c r="AC144" s="179">
        <v>31.91</v>
      </c>
      <c r="AD144" s="176">
        <v>80.371</v>
      </c>
      <c r="AE144" s="176">
        <v>18.635</v>
      </c>
      <c r="AF144" s="179">
        <v>29.92</v>
      </c>
    </row>
    <row r="145" spans="2:32" ht="12.75">
      <c r="B145" s="43" t="s">
        <v>47</v>
      </c>
      <c r="C145" s="176">
        <v>53.607</v>
      </c>
      <c r="D145" s="176">
        <v>87.389</v>
      </c>
      <c r="E145" s="179">
        <v>45.72</v>
      </c>
      <c r="F145" s="176">
        <v>48.167</v>
      </c>
      <c r="G145" s="176">
        <v>70.206</v>
      </c>
      <c r="H145" s="179">
        <v>33.46</v>
      </c>
      <c r="I145" s="176">
        <v>52.526</v>
      </c>
      <c r="J145" s="176">
        <v>130.697</v>
      </c>
      <c r="K145" s="179">
        <v>40.13</v>
      </c>
      <c r="L145" s="176">
        <v>45.421</v>
      </c>
      <c r="M145" s="176">
        <v>66.145</v>
      </c>
      <c r="N145" s="179">
        <v>49.51</v>
      </c>
      <c r="O145" s="176">
        <v>73.937</v>
      </c>
      <c r="P145" s="176">
        <v>34.699</v>
      </c>
      <c r="Q145" s="179">
        <v>25.09</v>
      </c>
      <c r="R145" s="176">
        <v>66.06</v>
      </c>
      <c r="S145" s="176">
        <v>75.834</v>
      </c>
      <c r="T145" s="179">
        <v>30.14</v>
      </c>
      <c r="U145" s="176">
        <v>66.509</v>
      </c>
      <c r="V145" s="176">
        <v>45.389</v>
      </c>
      <c r="W145" s="179">
        <v>13.84</v>
      </c>
      <c r="X145" s="176">
        <v>78.175</v>
      </c>
      <c r="Y145" s="176">
        <v>56.137</v>
      </c>
      <c r="Z145" s="179">
        <v>13.26</v>
      </c>
      <c r="AA145" s="176">
        <v>80.431</v>
      </c>
      <c r="AB145" s="176">
        <v>102.175</v>
      </c>
      <c r="AC145" s="179">
        <v>22.27</v>
      </c>
      <c r="AD145" s="176">
        <v>88.356</v>
      </c>
      <c r="AE145" s="176">
        <v>76.84</v>
      </c>
      <c r="AF145" s="179">
        <v>19.38</v>
      </c>
    </row>
    <row r="146" spans="2:32" ht="12.75">
      <c r="B146" s="43" t="s">
        <v>48</v>
      </c>
      <c r="C146" s="176">
        <v>30.586</v>
      </c>
      <c r="D146" s="176">
        <v>7.11</v>
      </c>
      <c r="E146" s="179">
        <v>39.25</v>
      </c>
      <c r="F146" s="176">
        <v>26.369</v>
      </c>
      <c r="G146" s="176">
        <v>6.606</v>
      </c>
      <c r="H146" s="179">
        <v>33.19</v>
      </c>
      <c r="I146" s="176">
        <v>20.044</v>
      </c>
      <c r="J146" s="176">
        <v>7.546</v>
      </c>
      <c r="K146" s="179">
        <v>33.24</v>
      </c>
      <c r="L146" s="176">
        <v>17.884</v>
      </c>
      <c r="M146" s="176">
        <v>5.448</v>
      </c>
      <c r="N146" s="179">
        <v>35.43</v>
      </c>
      <c r="O146" s="176">
        <v>8.853</v>
      </c>
      <c r="P146" s="176">
        <v>32.056</v>
      </c>
      <c r="Q146" s="179">
        <v>53.05</v>
      </c>
      <c r="R146" s="176">
        <v>6.853</v>
      </c>
      <c r="S146" s="176">
        <v>31.912</v>
      </c>
      <c r="T146" s="179">
        <v>58.21</v>
      </c>
      <c r="U146" s="176">
        <v>1.715</v>
      </c>
      <c r="V146" s="176">
        <v>10.165</v>
      </c>
      <c r="W146" s="179">
        <v>93.65</v>
      </c>
      <c r="X146" s="176">
        <v>4.114</v>
      </c>
      <c r="Y146" s="176">
        <v>10.612</v>
      </c>
      <c r="Z146" s="179">
        <v>71.55</v>
      </c>
      <c r="AA146" s="176">
        <v>6.005</v>
      </c>
      <c r="AB146" s="176">
        <v>7.731</v>
      </c>
      <c r="AC146" s="179">
        <v>98</v>
      </c>
      <c r="AD146" s="176">
        <v>12.743</v>
      </c>
      <c r="AE146" s="176">
        <v>18.142</v>
      </c>
      <c r="AF146" s="179">
        <v>80.96</v>
      </c>
    </row>
    <row r="147" spans="2:32" ht="12.75">
      <c r="B147" s="168" t="s">
        <v>49</v>
      </c>
      <c r="C147" s="176">
        <v>67.597</v>
      </c>
      <c r="D147" s="176">
        <v>29.664</v>
      </c>
      <c r="E147" s="179">
        <v>30.63</v>
      </c>
      <c r="F147" s="176">
        <v>37.741</v>
      </c>
      <c r="G147" s="176">
        <v>57.08</v>
      </c>
      <c r="H147" s="179">
        <v>52.27</v>
      </c>
      <c r="I147" s="176">
        <v>30.46</v>
      </c>
      <c r="J147" s="176">
        <v>108.972</v>
      </c>
      <c r="K147" s="179">
        <v>73.47</v>
      </c>
      <c r="L147" s="176">
        <v>28.079</v>
      </c>
      <c r="M147" s="176">
        <v>72.008</v>
      </c>
      <c r="N147" s="179">
        <v>49.81</v>
      </c>
      <c r="O147" s="176">
        <v>26.309</v>
      </c>
      <c r="P147" s="176">
        <v>37.889</v>
      </c>
      <c r="Q147" s="179">
        <v>34.64</v>
      </c>
      <c r="R147" s="176">
        <v>33.797</v>
      </c>
      <c r="S147" s="176">
        <v>23.113</v>
      </c>
      <c r="T147" s="179">
        <v>26.26</v>
      </c>
      <c r="U147" s="176">
        <v>36.642</v>
      </c>
      <c r="V147" s="176">
        <v>22.616</v>
      </c>
      <c r="W147" s="179">
        <v>17.54</v>
      </c>
      <c r="X147" s="176">
        <v>30.071</v>
      </c>
      <c r="Y147" s="176">
        <v>38.298</v>
      </c>
      <c r="Z147" s="179">
        <v>28.41</v>
      </c>
      <c r="AA147" s="176">
        <v>41.453</v>
      </c>
      <c r="AB147" s="176">
        <v>40.082</v>
      </c>
      <c r="AC147" s="179">
        <v>15.07</v>
      </c>
      <c r="AD147" s="176">
        <v>51.038</v>
      </c>
      <c r="AE147" s="176">
        <v>43.143</v>
      </c>
      <c r="AF147" s="179">
        <v>17.68</v>
      </c>
    </row>
  </sheetData>
  <sheetProtection/>
  <mergeCells count="31">
    <mergeCell ref="U5:W5"/>
    <mergeCell ref="R7:S7"/>
    <mergeCell ref="Y6:Z6"/>
    <mergeCell ref="AD7:AE7"/>
    <mergeCell ref="X5:Z5"/>
    <mergeCell ref="X7:Y7"/>
    <mergeCell ref="AD5:AF5"/>
    <mergeCell ref="AE6:AF6"/>
    <mergeCell ref="AA5:AC5"/>
    <mergeCell ref="AB6:AC6"/>
    <mergeCell ref="F5:H5"/>
    <mergeCell ref="B5:B7"/>
    <mergeCell ref="D6:E6"/>
    <mergeCell ref="G6:H6"/>
    <mergeCell ref="C5:E5"/>
    <mergeCell ref="C7:D7"/>
    <mergeCell ref="F7:G7"/>
    <mergeCell ref="U7:V7"/>
    <mergeCell ref="AA7:AB7"/>
    <mergeCell ref="V6:W6"/>
    <mergeCell ref="J6:K6"/>
    <mergeCell ref="L7:M7"/>
    <mergeCell ref="M6:N6"/>
    <mergeCell ref="P6:Q6"/>
    <mergeCell ref="O7:P7"/>
    <mergeCell ref="R5:T5"/>
    <mergeCell ref="I5:K5"/>
    <mergeCell ref="O5:Q5"/>
    <mergeCell ref="L5:N5"/>
    <mergeCell ref="I7:J7"/>
    <mergeCell ref="S6:T6"/>
  </mergeCells>
  <printOptions/>
  <pageMargins left="0.75" right="0.75" top="1" bottom="1" header="0.5" footer="0.5"/>
  <pageSetup fitToHeight="1" fitToWidth="1" horizontalDpi="600" verticalDpi="600" orientation="portrait" paperSize="9" scale="2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41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00390625" style="30" customWidth="1"/>
    <col min="2" max="2" width="15.625" style="30" customWidth="1"/>
    <col min="3" max="13" width="12.625" style="30" customWidth="1"/>
    <col min="14" max="14" width="15.625" style="30" customWidth="1"/>
    <col min="15" max="34" width="12.625" style="30" customWidth="1"/>
    <col min="35" max="16384" width="9.00390625" style="30" customWidth="1"/>
  </cols>
  <sheetData>
    <row r="1" ht="12.75">
      <c r="A1"/>
    </row>
    <row r="3" spans="1:256" s="2" customFormat="1" ht="12.75">
      <c r="A3" s="26" t="s">
        <v>87</v>
      </c>
      <c r="G3" s="45"/>
      <c r="H3" s="45"/>
      <c r="I3" s="45"/>
      <c r="J3" s="45"/>
      <c r="K3" s="45"/>
      <c r="L3" s="45"/>
      <c r="M3" s="45"/>
      <c r="N3" s="46"/>
      <c r="O3" s="46"/>
      <c r="P3" s="46"/>
      <c r="Q3" s="46"/>
      <c r="R3" s="46"/>
      <c r="S3" s="46"/>
      <c r="T3" s="46"/>
      <c r="U3" s="46"/>
      <c r="V3" s="46"/>
      <c r="W3" s="46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256" s="2" customFormat="1" ht="12.75">
      <c r="A4" s="26" t="s">
        <v>86</v>
      </c>
      <c r="G4" s="45"/>
      <c r="H4" s="45"/>
      <c r="I4" s="45"/>
      <c r="J4" s="45"/>
      <c r="K4" s="45"/>
      <c r="L4" s="45"/>
      <c r="M4" s="45"/>
      <c r="N4" s="46"/>
      <c r="O4" s="46"/>
      <c r="P4" s="46"/>
      <c r="Q4" s="46"/>
      <c r="R4" s="46"/>
      <c r="S4" s="46"/>
      <c r="T4" s="46"/>
      <c r="U4" s="46"/>
      <c r="V4" s="46"/>
      <c r="W4" s="46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</row>
    <row r="5" spans="1:256" s="2" customFormat="1" ht="12.75">
      <c r="A5" s="26" t="s">
        <v>81</v>
      </c>
      <c r="G5" s="45"/>
      <c r="H5" s="45"/>
      <c r="I5" s="45"/>
      <c r="J5" s="45"/>
      <c r="K5" s="45"/>
      <c r="L5" s="45"/>
      <c r="M5" s="45"/>
      <c r="N5" s="46"/>
      <c r="O5" s="46"/>
      <c r="P5" s="46"/>
      <c r="Q5" s="46"/>
      <c r="R5" s="46"/>
      <c r="S5" s="46"/>
      <c r="T5" s="46"/>
      <c r="U5" s="46"/>
      <c r="V5" s="46"/>
      <c r="W5" s="46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15" ht="12.75">
      <c r="A6" s="26" t="s">
        <v>115</v>
      </c>
      <c r="G6" s="26"/>
      <c r="O6" s="87"/>
    </row>
    <row r="7" spans="1:15" ht="12.75">
      <c r="A7" s="26" t="s">
        <v>116</v>
      </c>
      <c r="O7" s="87"/>
    </row>
    <row r="8" spans="1:15" ht="12.75">
      <c r="A8" s="26" t="s">
        <v>117</v>
      </c>
      <c r="O8" s="87"/>
    </row>
    <row r="9" spans="1:15" ht="12.75">
      <c r="A9" s="26" t="s">
        <v>118</v>
      </c>
      <c r="G9" s="26"/>
      <c r="O9" s="87"/>
    </row>
    <row r="10" ht="13.5" thickBot="1">
      <c r="O10" s="87"/>
    </row>
    <row r="11" spans="2:34" s="58" customFormat="1" ht="15">
      <c r="B11" s="404"/>
      <c r="C11" s="407" t="s">
        <v>89</v>
      </c>
      <c r="D11" s="407"/>
      <c r="E11" s="407"/>
      <c r="F11" s="407"/>
      <c r="G11" s="407"/>
      <c r="H11" s="408"/>
      <c r="I11" s="408"/>
      <c r="J11" s="408"/>
      <c r="K11" s="408"/>
      <c r="L11" s="409"/>
      <c r="M11" s="47"/>
      <c r="N11" s="410"/>
      <c r="O11" s="413" t="s">
        <v>88</v>
      </c>
      <c r="P11" s="414"/>
      <c r="Q11" s="414"/>
      <c r="R11" s="414"/>
      <c r="S11" s="414"/>
      <c r="T11" s="414"/>
      <c r="U11" s="414"/>
      <c r="V11" s="414"/>
      <c r="W11" s="414"/>
      <c r="X11" s="414"/>
      <c r="Y11" s="415" t="s">
        <v>53</v>
      </c>
      <c r="Z11" s="415"/>
      <c r="AA11" s="415"/>
      <c r="AB11" s="415"/>
      <c r="AC11" s="415"/>
      <c r="AD11" s="415"/>
      <c r="AE11" s="415"/>
      <c r="AF11" s="415"/>
      <c r="AG11" s="415"/>
      <c r="AH11" s="416"/>
    </row>
    <row r="12" spans="2:34" s="58" customFormat="1" ht="12.75">
      <c r="B12" s="405"/>
      <c r="C12" s="48" t="s">
        <v>22</v>
      </c>
      <c r="D12" s="48" t="s">
        <v>23</v>
      </c>
      <c r="E12" s="48" t="s">
        <v>24</v>
      </c>
      <c r="F12" s="48" t="s">
        <v>25</v>
      </c>
      <c r="G12" s="48" t="s">
        <v>26</v>
      </c>
      <c r="H12" s="48" t="s">
        <v>27</v>
      </c>
      <c r="I12" s="48" t="s">
        <v>28</v>
      </c>
      <c r="J12" s="48" t="s">
        <v>29</v>
      </c>
      <c r="K12" s="48" t="s">
        <v>30</v>
      </c>
      <c r="L12" s="140" t="s">
        <v>31</v>
      </c>
      <c r="N12" s="411"/>
      <c r="O12" s="418" t="s">
        <v>0</v>
      </c>
      <c r="P12" s="418"/>
      <c r="Q12" s="418" t="s">
        <v>23</v>
      </c>
      <c r="R12" s="418"/>
      <c r="S12" s="418" t="s">
        <v>24</v>
      </c>
      <c r="T12" s="418"/>
      <c r="U12" s="418" t="s">
        <v>25</v>
      </c>
      <c r="V12" s="418"/>
      <c r="W12" s="418" t="s">
        <v>26</v>
      </c>
      <c r="X12" s="418"/>
      <c r="Y12" s="418" t="s">
        <v>27</v>
      </c>
      <c r="Z12" s="418"/>
      <c r="AA12" s="418" t="s">
        <v>28</v>
      </c>
      <c r="AB12" s="418"/>
      <c r="AC12" s="418" t="s">
        <v>29</v>
      </c>
      <c r="AD12" s="418"/>
      <c r="AE12" s="418" t="s">
        <v>30</v>
      </c>
      <c r="AF12" s="418"/>
      <c r="AG12" s="418" t="s">
        <v>31</v>
      </c>
      <c r="AH12" s="419"/>
    </row>
    <row r="13" spans="2:34" s="109" customFormat="1" ht="28.5" thickBot="1">
      <c r="B13" s="406"/>
      <c r="C13" s="49" t="s">
        <v>55</v>
      </c>
      <c r="D13" s="49" t="s">
        <v>55</v>
      </c>
      <c r="E13" s="49" t="s">
        <v>55</v>
      </c>
      <c r="F13" s="49" t="s">
        <v>55</v>
      </c>
      <c r="G13" s="49" t="s">
        <v>55</v>
      </c>
      <c r="H13" s="49" t="s">
        <v>55</v>
      </c>
      <c r="I13" s="49" t="s">
        <v>55</v>
      </c>
      <c r="J13" s="49" t="s">
        <v>55</v>
      </c>
      <c r="K13" s="49" t="s">
        <v>55</v>
      </c>
      <c r="L13" s="181" t="s">
        <v>55</v>
      </c>
      <c r="M13" s="50"/>
      <c r="N13" s="412"/>
      <c r="O13" s="49" t="s">
        <v>55</v>
      </c>
      <c r="P13" s="182" t="s">
        <v>33</v>
      </c>
      <c r="Q13" s="49" t="s">
        <v>55</v>
      </c>
      <c r="R13" s="182" t="s">
        <v>33</v>
      </c>
      <c r="S13" s="49" t="s">
        <v>55</v>
      </c>
      <c r="T13" s="182" t="s">
        <v>33</v>
      </c>
      <c r="U13" s="49" t="s">
        <v>55</v>
      </c>
      <c r="V13" s="182" t="s">
        <v>33</v>
      </c>
      <c r="W13" s="49" t="s">
        <v>55</v>
      </c>
      <c r="X13" s="182" t="s">
        <v>33</v>
      </c>
      <c r="Y13" s="49" t="s">
        <v>55</v>
      </c>
      <c r="Z13" s="182" t="s">
        <v>33</v>
      </c>
      <c r="AA13" s="49" t="s">
        <v>55</v>
      </c>
      <c r="AB13" s="182" t="s">
        <v>33</v>
      </c>
      <c r="AC13" s="49" t="s">
        <v>55</v>
      </c>
      <c r="AD13" s="182" t="s">
        <v>33</v>
      </c>
      <c r="AE13" s="49" t="s">
        <v>55</v>
      </c>
      <c r="AF13" s="182" t="s">
        <v>33</v>
      </c>
      <c r="AG13" s="49" t="s">
        <v>55</v>
      </c>
      <c r="AH13" s="183" t="s">
        <v>33</v>
      </c>
    </row>
    <row r="14" spans="2:34" s="58" customFormat="1" ht="12.75">
      <c r="B14" s="51"/>
      <c r="C14" s="52"/>
      <c r="D14" s="52"/>
      <c r="E14" s="53"/>
      <c r="F14" s="53"/>
      <c r="G14" s="95"/>
      <c r="H14" s="56"/>
      <c r="I14" s="56"/>
      <c r="J14" s="56"/>
      <c r="K14" s="56"/>
      <c r="L14" s="96"/>
      <c r="N14" s="55"/>
      <c r="O14" s="56"/>
      <c r="P14" s="57"/>
      <c r="Q14" s="56"/>
      <c r="R14" s="57"/>
      <c r="S14" s="53"/>
      <c r="U14" s="53"/>
      <c r="W14" s="53"/>
      <c r="X14" s="98"/>
      <c r="Y14" s="67"/>
      <c r="Z14" s="67"/>
      <c r="AA14" s="67"/>
      <c r="AB14" s="67"/>
      <c r="AC14" s="67"/>
      <c r="AD14" s="46"/>
      <c r="AE14" s="46"/>
      <c r="AF14" s="46"/>
      <c r="AG14" s="46"/>
      <c r="AH14" s="100"/>
    </row>
    <row r="15" spans="2:34" s="58" customFormat="1" ht="12.75">
      <c r="B15" s="59" t="s">
        <v>11</v>
      </c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2"/>
      <c r="N15" s="59" t="s">
        <v>11</v>
      </c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1"/>
    </row>
    <row r="16" spans="2:34" s="58" customFormat="1" ht="12.75">
      <c r="B16" s="63" t="s">
        <v>41</v>
      </c>
      <c r="C16" s="52">
        <v>1631.588</v>
      </c>
      <c r="D16" s="52">
        <v>1330.469</v>
      </c>
      <c r="E16" s="52">
        <v>1210.532</v>
      </c>
      <c r="F16" s="52">
        <v>1158.908</v>
      </c>
      <c r="G16" s="52">
        <v>1066.384</v>
      </c>
      <c r="H16" s="52">
        <v>1013.426</v>
      </c>
      <c r="I16" s="52">
        <v>1055.068</v>
      </c>
      <c r="J16" s="52">
        <v>1013.857</v>
      </c>
      <c r="K16" s="52">
        <v>827.735</v>
      </c>
      <c r="L16" s="64">
        <v>1250.234</v>
      </c>
      <c r="N16" s="63" t="s">
        <v>41</v>
      </c>
      <c r="O16" s="52">
        <v>2945.143</v>
      </c>
      <c r="P16" s="65">
        <v>4.816567170271935</v>
      </c>
      <c r="Q16" s="52">
        <v>3224.748</v>
      </c>
      <c r="R16" s="65">
        <v>4.725577288264697</v>
      </c>
      <c r="S16" s="52">
        <v>2902.882</v>
      </c>
      <c r="T16" s="65">
        <v>5.03031782787298</v>
      </c>
      <c r="U16" s="52">
        <v>2986.073</v>
      </c>
      <c r="V16" s="65">
        <v>5.193499228682592</v>
      </c>
      <c r="W16" s="52">
        <v>2849.959</v>
      </c>
      <c r="X16" s="65">
        <v>5.897619998150447</v>
      </c>
      <c r="Y16" s="52">
        <v>2223.898</v>
      </c>
      <c r="Z16" s="65">
        <v>6.364792476940489</v>
      </c>
      <c r="AA16" s="52">
        <v>1847.683</v>
      </c>
      <c r="AB16" s="65">
        <v>6.011630369725803</v>
      </c>
      <c r="AC16" s="52">
        <v>1522.995</v>
      </c>
      <c r="AD16" s="65">
        <v>5.390953932186275</v>
      </c>
      <c r="AE16" s="52">
        <v>1431.483</v>
      </c>
      <c r="AF16" s="65">
        <v>5.843309636625943</v>
      </c>
      <c r="AG16" s="52">
        <v>1603.203</v>
      </c>
      <c r="AH16" s="66">
        <v>6.188562354377897</v>
      </c>
    </row>
    <row r="17" spans="2:34" s="58" customFormat="1" ht="12.75">
      <c r="B17" s="55" t="s">
        <v>54</v>
      </c>
      <c r="C17" s="52"/>
      <c r="D17" s="52"/>
      <c r="E17" s="52"/>
      <c r="F17" s="52"/>
      <c r="G17" s="52"/>
      <c r="H17" s="52"/>
      <c r="I17" s="52"/>
      <c r="J17" s="52"/>
      <c r="K17" s="52"/>
      <c r="L17" s="64"/>
      <c r="M17" s="62"/>
      <c r="N17" s="55" t="s">
        <v>54</v>
      </c>
      <c r="O17" s="52"/>
      <c r="P17" s="65"/>
      <c r="Q17" s="52"/>
      <c r="R17" s="65"/>
      <c r="S17" s="52"/>
      <c r="T17" s="65"/>
      <c r="U17" s="52"/>
      <c r="V17" s="65"/>
      <c r="W17" s="52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6"/>
    </row>
    <row r="18" spans="2:34" s="58" customFormat="1" ht="12.75">
      <c r="B18" s="51"/>
      <c r="C18" s="56"/>
      <c r="D18" s="56"/>
      <c r="E18" s="56"/>
      <c r="F18" s="56"/>
      <c r="G18" s="56"/>
      <c r="H18" s="56"/>
      <c r="I18" s="56"/>
      <c r="J18" s="56"/>
      <c r="K18" s="56"/>
      <c r="L18" s="54"/>
      <c r="N18" s="55"/>
      <c r="O18" s="52"/>
      <c r="P18" s="67"/>
      <c r="Q18" s="52"/>
      <c r="R18" s="67"/>
      <c r="S18" s="52"/>
      <c r="T18" s="67"/>
      <c r="U18" s="52"/>
      <c r="V18" s="67"/>
      <c r="W18" s="52"/>
      <c r="X18" s="67"/>
      <c r="Y18" s="67"/>
      <c r="Z18" s="67"/>
      <c r="AA18" s="67"/>
      <c r="AB18" s="67"/>
      <c r="AC18" s="67"/>
      <c r="AD18" s="65"/>
      <c r="AE18" s="65"/>
      <c r="AF18" s="65"/>
      <c r="AG18" s="65"/>
      <c r="AH18" s="66"/>
    </row>
    <row r="19" spans="2:34" s="58" customFormat="1" ht="12.75">
      <c r="B19" s="59" t="s">
        <v>12</v>
      </c>
      <c r="C19" s="60"/>
      <c r="D19" s="60"/>
      <c r="E19" s="60"/>
      <c r="F19" s="60"/>
      <c r="G19" s="60"/>
      <c r="H19" s="60"/>
      <c r="I19" s="60"/>
      <c r="J19" s="60"/>
      <c r="K19" s="60"/>
      <c r="L19" s="61"/>
      <c r="M19" s="62"/>
      <c r="N19" s="59" t="s">
        <v>12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1"/>
    </row>
    <row r="20" spans="2:34" s="58" customFormat="1" ht="12.75">
      <c r="B20" s="63" t="s">
        <v>41</v>
      </c>
      <c r="C20" s="52">
        <v>4219.519</v>
      </c>
      <c r="D20" s="52">
        <v>3658</v>
      </c>
      <c r="E20" s="52">
        <v>3516.02</v>
      </c>
      <c r="F20" s="52">
        <v>3789.228</v>
      </c>
      <c r="G20" s="52">
        <v>3215.26</v>
      </c>
      <c r="H20" s="52">
        <v>2936.423</v>
      </c>
      <c r="I20" s="52">
        <v>2729.872</v>
      </c>
      <c r="J20" s="52">
        <v>3279.702</v>
      </c>
      <c r="K20" s="52">
        <v>2886.445</v>
      </c>
      <c r="L20" s="64">
        <v>2339.411</v>
      </c>
      <c r="N20" s="63" t="s">
        <v>41</v>
      </c>
      <c r="O20" s="52">
        <v>5708.241</v>
      </c>
      <c r="P20" s="65">
        <v>5.393956874228645</v>
      </c>
      <c r="Q20" s="52">
        <v>6997.441</v>
      </c>
      <c r="R20" s="65">
        <v>4.617170366395159</v>
      </c>
      <c r="S20" s="52">
        <v>7829.854</v>
      </c>
      <c r="T20" s="65">
        <v>4.938781799675543</v>
      </c>
      <c r="U20" s="52">
        <v>8910.356</v>
      </c>
      <c r="V20" s="65">
        <v>4.734476481909517</v>
      </c>
      <c r="W20" s="52">
        <v>8847.107</v>
      </c>
      <c r="X20" s="65">
        <v>4.503748299178598</v>
      </c>
      <c r="Y20" s="52">
        <v>8132.691</v>
      </c>
      <c r="Z20" s="65">
        <v>4.544162195487416</v>
      </c>
      <c r="AA20" s="52">
        <v>6526.939</v>
      </c>
      <c r="AB20" s="65">
        <v>4.637758745622508</v>
      </c>
      <c r="AC20" s="52">
        <v>4986.344</v>
      </c>
      <c r="AD20" s="65">
        <v>4.816346977182592</v>
      </c>
      <c r="AE20" s="52">
        <v>5679.419</v>
      </c>
      <c r="AF20" s="65">
        <v>4.249623242762456</v>
      </c>
      <c r="AG20" s="52">
        <v>5626.522</v>
      </c>
      <c r="AH20" s="66">
        <v>4.123047425717597</v>
      </c>
    </row>
    <row r="21" spans="2:34" s="58" customFormat="1" ht="12.75">
      <c r="B21" s="55" t="s">
        <v>54</v>
      </c>
      <c r="C21" s="52"/>
      <c r="D21" s="52"/>
      <c r="E21" s="52"/>
      <c r="F21" s="52"/>
      <c r="G21" s="52"/>
      <c r="H21" s="52"/>
      <c r="I21" s="52"/>
      <c r="J21" s="52"/>
      <c r="K21" s="52"/>
      <c r="L21" s="64"/>
      <c r="N21" s="55" t="s">
        <v>54</v>
      </c>
      <c r="O21" s="52"/>
      <c r="P21" s="65"/>
      <c r="Q21" s="52"/>
      <c r="R21" s="65"/>
      <c r="S21" s="52"/>
      <c r="T21" s="65"/>
      <c r="U21" s="52"/>
      <c r="V21" s="65"/>
      <c r="W21" s="52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6"/>
    </row>
    <row r="22" spans="2:34" s="58" customFormat="1" ht="12.75">
      <c r="B22" s="55"/>
      <c r="C22" s="52"/>
      <c r="D22" s="52"/>
      <c r="E22" s="52"/>
      <c r="F22" s="52"/>
      <c r="G22" s="52"/>
      <c r="H22" s="52"/>
      <c r="I22" s="52"/>
      <c r="J22" s="52"/>
      <c r="K22" s="52"/>
      <c r="L22" s="64"/>
      <c r="N22" s="55"/>
      <c r="O22" s="52"/>
      <c r="P22" s="67"/>
      <c r="Q22" s="52"/>
      <c r="R22" s="67"/>
      <c r="S22" s="52"/>
      <c r="T22" s="67"/>
      <c r="U22" s="52"/>
      <c r="V22" s="67"/>
      <c r="W22" s="52"/>
      <c r="X22" s="67"/>
      <c r="Y22" s="67"/>
      <c r="Z22" s="67"/>
      <c r="AA22" s="67"/>
      <c r="AB22" s="67"/>
      <c r="AC22" s="67"/>
      <c r="AD22" s="65"/>
      <c r="AE22" s="65"/>
      <c r="AF22" s="65"/>
      <c r="AG22" s="65"/>
      <c r="AH22" s="66"/>
    </row>
    <row r="23" spans="2:34" s="58" customFormat="1" ht="12.75">
      <c r="B23" s="59" t="s">
        <v>13</v>
      </c>
      <c r="C23" s="60"/>
      <c r="D23" s="60"/>
      <c r="E23" s="60"/>
      <c r="F23" s="60"/>
      <c r="G23" s="60"/>
      <c r="H23" s="60"/>
      <c r="I23" s="60"/>
      <c r="J23" s="60"/>
      <c r="K23" s="60"/>
      <c r="L23" s="61"/>
      <c r="N23" s="59" t="s">
        <v>13</v>
      </c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1"/>
    </row>
    <row r="24" spans="2:34" s="58" customFormat="1" ht="12.75">
      <c r="B24" s="63" t="s">
        <v>41</v>
      </c>
      <c r="C24" s="52">
        <v>1082.066</v>
      </c>
      <c r="D24" s="52">
        <v>991.46</v>
      </c>
      <c r="E24" s="52">
        <v>894.977</v>
      </c>
      <c r="F24" s="52">
        <v>778.186</v>
      </c>
      <c r="G24" s="52">
        <v>934.17</v>
      </c>
      <c r="H24" s="52">
        <v>793.729</v>
      </c>
      <c r="I24" s="52">
        <v>531.116</v>
      </c>
      <c r="J24" s="52">
        <v>585.14</v>
      </c>
      <c r="K24" s="52">
        <v>494.555</v>
      </c>
      <c r="L24" s="64">
        <v>678.898</v>
      </c>
      <c r="N24" s="63" t="s">
        <v>41</v>
      </c>
      <c r="O24" s="52">
        <v>900.788</v>
      </c>
      <c r="P24" s="65">
        <v>15.909999999999998</v>
      </c>
      <c r="Q24" s="52">
        <v>948.901</v>
      </c>
      <c r="R24" s="65">
        <v>13.23</v>
      </c>
      <c r="S24" s="52">
        <v>1087.416</v>
      </c>
      <c r="T24" s="65">
        <v>14.469999999999999</v>
      </c>
      <c r="U24" s="52">
        <v>775.037</v>
      </c>
      <c r="V24" s="65">
        <v>14.62</v>
      </c>
      <c r="W24" s="52">
        <v>735.721</v>
      </c>
      <c r="X24" s="65">
        <v>14.59</v>
      </c>
      <c r="Y24" s="52">
        <v>678.892</v>
      </c>
      <c r="Z24" s="65">
        <v>15.039999999999997</v>
      </c>
      <c r="AA24" s="52">
        <v>490.123</v>
      </c>
      <c r="AB24" s="65">
        <v>14.59</v>
      </c>
      <c r="AC24" s="52">
        <v>520.727</v>
      </c>
      <c r="AD24" s="65">
        <v>14.46</v>
      </c>
      <c r="AE24" s="52">
        <v>733.983</v>
      </c>
      <c r="AF24" s="65">
        <v>13.100000000000001</v>
      </c>
      <c r="AG24" s="52">
        <v>694.459</v>
      </c>
      <c r="AH24" s="66">
        <v>11.53</v>
      </c>
    </row>
    <row r="25" spans="2:34" s="58" customFormat="1" ht="12.75">
      <c r="B25" s="55" t="s">
        <v>54</v>
      </c>
      <c r="C25" s="52"/>
      <c r="D25" s="52"/>
      <c r="E25" s="52"/>
      <c r="F25" s="52"/>
      <c r="G25" s="52"/>
      <c r="H25" s="52"/>
      <c r="I25" s="52"/>
      <c r="J25" s="52"/>
      <c r="K25" s="52"/>
      <c r="L25" s="64"/>
      <c r="N25" s="55" t="s">
        <v>54</v>
      </c>
      <c r="O25" s="52"/>
      <c r="P25" s="65"/>
      <c r="Q25" s="52"/>
      <c r="R25" s="65"/>
      <c r="S25" s="52"/>
      <c r="T25" s="65"/>
      <c r="U25" s="52"/>
      <c r="V25" s="65"/>
      <c r="W25" s="52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/>
    </row>
    <row r="26" spans="2:34" s="58" customFormat="1" ht="12.75">
      <c r="B26" s="51"/>
      <c r="C26" s="56"/>
      <c r="D26" s="56"/>
      <c r="E26" s="56"/>
      <c r="F26" s="56"/>
      <c r="G26" s="56"/>
      <c r="H26" s="56"/>
      <c r="I26" s="56"/>
      <c r="J26" s="56"/>
      <c r="K26" s="56"/>
      <c r="L26" s="54"/>
      <c r="N26" s="55"/>
      <c r="O26" s="52"/>
      <c r="P26" s="67"/>
      <c r="Q26" s="52"/>
      <c r="R26" s="67"/>
      <c r="S26" s="52"/>
      <c r="T26" s="67"/>
      <c r="U26" s="52"/>
      <c r="V26" s="67"/>
      <c r="W26" s="52"/>
      <c r="X26" s="67"/>
      <c r="Y26" s="67"/>
      <c r="Z26" s="67"/>
      <c r="AA26" s="67"/>
      <c r="AB26" s="67"/>
      <c r="AC26" s="67"/>
      <c r="AD26" s="65"/>
      <c r="AE26" s="65"/>
      <c r="AF26" s="65"/>
      <c r="AG26" s="65"/>
      <c r="AH26" s="66"/>
    </row>
    <row r="27" spans="2:34" s="58" customFormat="1" ht="12.75">
      <c r="B27" s="59" t="s">
        <v>14</v>
      </c>
      <c r="C27" s="60"/>
      <c r="D27" s="60"/>
      <c r="E27" s="60"/>
      <c r="F27" s="60"/>
      <c r="G27" s="60"/>
      <c r="H27" s="60"/>
      <c r="I27" s="60"/>
      <c r="J27" s="60"/>
      <c r="K27" s="60"/>
      <c r="L27" s="61"/>
      <c r="N27" s="59" t="s">
        <v>14</v>
      </c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1"/>
    </row>
    <row r="28" spans="2:34" s="58" customFormat="1" ht="12.75">
      <c r="B28" s="63" t="s">
        <v>41</v>
      </c>
      <c r="C28" s="52">
        <v>6933.173</v>
      </c>
      <c r="D28" s="52">
        <v>5980</v>
      </c>
      <c r="E28" s="52">
        <v>5621.529</v>
      </c>
      <c r="F28" s="52">
        <v>5726.322</v>
      </c>
      <c r="G28" s="52">
        <v>5215.814</v>
      </c>
      <c r="H28" s="52">
        <v>4743.578</v>
      </c>
      <c r="I28" s="52">
        <v>4316.056</v>
      </c>
      <c r="J28" s="52">
        <v>4878.699</v>
      </c>
      <c r="K28" s="52">
        <v>4208.735</v>
      </c>
      <c r="L28" s="64">
        <v>4268.543</v>
      </c>
      <c r="N28" s="63" t="s">
        <v>41</v>
      </c>
      <c r="O28" s="67">
        <v>9554.172</v>
      </c>
      <c r="P28" s="65">
        <v>3.852296714293763</v>
      </c>
      <c r="Q28" s="67">
        <v>11171.09</v>
      </c>
      <c r="R28" s="65">
        <v>3.6161753373483263</v>
      </c>
      <c r="S28" s="67">
        <v>11820.152</v>
      </c>
      <c r="T28" s="65">
        <v>3.7418088913000545</v>
      </c>
      <c r="U28" s="67">
        <v>12671.466</v>
      </c>
      <c r="V28" s="65">
        <v>3.6580127022200126</v>
      </c>
      <c r="W28" s="67">
        <v>12432.787</v>
      </c>
      <c r="X28" s="65">
        <v>3.5838661436717816</v>
      </c>
      <c r="Y28" s="52">
        <v>11035.481</v>
      </c>
      <c r="Z28" s="65">
        <v>3.7035285584578888</v>
      </c>
      <c r="AA28" s="52">
        <v>8864.745</v>
      </c>
      <c r="AB28" s="65">
        <v>3.725701935005642</v>
      </c>
      <c r="AC28" s="52">
        <v>7030.066</v>
      </c>
      <c r="AD28" s="65">
        <v>3.765827836147399</v>
      </c>
      <c r="AE28" s="52">
        <v>7844.885</v>
      </c>
      <c r="AF28" s="65">
        <v>3.479146192162669</v>
      </c>
      <c r="AG28" s="52">
        <v>7924.184</v>
      </c>
      <c r="AH28" s="66">
        <v>3.1840497090119526</v>
      </c>
    </row>
    <row r="29" spans="2:34" s="58" customFormat="1" ht="13.5" thickBot="1">
      <c r="B29" s="68" t="s">
        <v>54</v>
      </c>
      <c r="C29" s="69"/>
      <c r="D29" s="69"/>
      <c r="E29" s="69"/>
      <c r="F29" s="69"/>
      <c r="G29" s="69"/>
      <c r="H29" s="97"/>
      <c r="I29" s="97"/>
      <c r="J29" s="97"/>
      <c r="K29" s="97"/>
      <c r="L29" s="70"/>
      <c r="N29" s="68" t="s">
        <v>54</v>
      </c>
      <c r="O29" s="71"/>
      <c r="P29" s="72"/>
      <c r="Q29" s="71"/>
      <c r="R29" s="72"/>
      <c r="S29" s="71"/>
      <c r="T29" s="72"/>
      <c r="U29" s="71"/>
      <c r="V29" s="72"/>
      <c r="W29" s="71"/>
      <c r="X29" s="72"/>
      <c r="Y29" s="99"/>
      <c r="Z29" s="99"/>
      <c r="AA29" s="99"/>
      <c r="AB29" s="99"/>
      <c r="AC29" s="99"/>
      <c r="AD29" s="99"/>
      <c r="AE29" s="99"/>
      <c r="AF29" s="99"/>
      <c r="AG29" s="99"/>
      <c r="AH29" s="333"/>
    </row>
    <row r="30" spans="2:23" s="58" customFormat="1" ht="12.75">
      <c r="B30" s="6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30"/>
      <c r="N30" s="30"/>
      <c r="O30" s="53"/>
      <c r="P30" s="53"/>
      <c r="Q30" s="53"/>
      <c r="R30" s="53"/>
      <c r="S30" s="53"/>
      <c r="T30" s="53"/>
      <c r="U30" s="53"/>
      <c r="V30" s="53"/>
      <c r="W30" s="53"/>
    </row>
    <row r="31" spans="15:24" ht="13.5" thickBot="1"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2:34" ht="15">
      <c r="B32" s="404"/>
      <c r="C32" s="407" t="s">
        <v>90</v>
      </c>
      <c r="D32" s="407"/>
      <c r="E32" s="407"/>
      <c r="F32" s="407"/>
      <c r="G32" s="407"/>
      <c r="H32" s="408"/>
      <c r="I32" s="408"/>
      <c r="J32" s="408"/>
      <c r="K32" s="408"/>
      <c r="L32" s="409"/>
      <c r="M32" s="47"/>
      <c r="N32" s="410"/>
      <c r="O32" s="413" t="s">
        <v>93</v>
      </c>
      <c r="P32" s="414"/>
      <c r="Q32" s="414"/>
      <c r="R32" s="414"/>
      <c r="S32" s="414"/>
      <c r="T32" s="414"/>
      <c r="U32" s="414"/>
      <c r="V32" s="414"/>
      <c r="W32" s="414"/>
      <c r="X32" s="414"/>
      <c r="Y32" s="415" t="s">
        <v>56</v>
      </c>
      <c r="Z32" s="415"/>
      <c r="AA32" s="415"/>
      <c r="AB32" s="415"/>
      <c r="AC32" s="415"/>
      <c r="AD32" s="415"/>
      <c r="AE32" s="415"/>
      <c r="AF32" s="415"/>
      <c r="AG32" s="415"/>
      <c r="AH32" s="416"/>
    </row>
    <row r="33" spans="2:34" ht="12.75">
      <c r="B33" s="405"/>
      <c r="C33" s="48" t="s">
        <v>22</v>
      </c>
      <c r="D33" s="48" t="s">
        <v>23</v>
      </c>
      <c r="E33" s="48" t="s">
        <v>24</v>
      </c>
      <c r="F33" s="48" t="s">
        <v>25</v>
      </c>
      <c r="G33" s="48" t="s">
        <v>26</v>
      </c>
      <c r="H33" s="48" t="s">
        <v>27</v>
      </c>
      <c r="I33" s="48" t="s">
        <v>28</v>
      </c>
      <c r="J33" s="48" t="s">
        <v>29</v>
      </c>
      <c r="K33" s="48" t="s">
        <v>30</v>
      </c>
      <c r="L33" s="140" t="s">
        <v>31</v>
      </c>
      <c r="M33" s="58"/>
      <c r="N33" s="411"/>
      <c r="O33" s="418" t="s">
        <v>38</v>
      </c>
      <c r="P33" s="418"/>
      <c r="Q33" s="418" t="s">
        <v>23</v>
      </c>
      <c r="R33" s="418"/>
      <c r="S33" s="418" t="s">
        <v>24</v>
      </c>
      <c r="T33" s="418"/>
      <c r="U33" s="418" t="s">
        <v>25</v>
      </c>
      <c r="V33" s="418"/>
      <c r="W33" s="418" t="s">
        <v>26</v>
      </c>
      <c r="X33" s="418"/>
      <c r="Y33" s="418" t="s">
        <v>27</v>
      </c>
      <c r="Z33" s="418"/>
      <c r="AA33" s="418" t="s">
        <v>28</v>
      </c>
      <c r="AB33" s="418"/>
      <c r="AC33" s="418" t="s">
        <v>29</v>
      </c>
      <c r="AD33" s="418"/>
      <c r="AE33" s="418" t="s">
        <v>30</v>
      </c>
      <c r="AF33" s="418"/>
      <c r="AG33" s="418" t="s">
        <v>31</v>
      </c>
      <c r="AH33" s="419"/>
    </row>
    <row r="34" spans="2:34" ht="28.5" thickBot="1">
      <c r="B34" s="406"/>
      <c r="C34" s="49" t="s">
        <v>55</v>
      </c>
      <c r="D34" s="49" t="s">
        <v>55</v>
      </c>
      <c r="E34" s="49" t="s">
        <v>55</v>
      </c>
      <c r="F34" s="49" t="s">
        <v>55</v>
      </c>
      <c r="G34" s="49" t="s">
        <v>55</v>
      </c>
      <c r="H34" s="49" t="s">
        <v>55</v>
      </c>
      <c r="I34" s="49" t="s">
        <v>55</v>
      </c>
      <c r="J34" s="49" t="s">
        <v>55</v>
      </c>
      <c r="K34" s="49" t="s">
        <v>55</v>
      </c>
      <c r="L34" s="181" t="s">
        <v>55</v>
      </c>
      <c r="M34" s="50"/>
      <c r="N34" s="412"/>
      <c r="O34" s="49" t="s">
        <v>55</v>
      </c>
      <c r="P34" s="182" t="s">
        <v>33</v>
      </c>
      <c r="Q34" s="49" t="s">
        <v>55</v>
      </c>
      <c r="R34" s="182" t="s">
        <v>33</v>
      </c>
      <c r="S34" s="49" t="s">
        <v>55</v>
      </c>
      <c r="T34" s="182" t="s">
        <v>33</v>
      </c>
      <c r="U34" s="49" t="s">
        <v>55</v>
      </c>
      <c r="V34" s="182" t="s">
        <v>33</v>
      </c>
      <c r="W34" s="49" t="s">
        <v>55</v>
      </c>
      <c r="X34" s="182" t="s">
        <v>33</v>
      </c>
      <c r="Y34" s="49" t="s">
        <v>55</v>
      </c>
      <c r="Z34" s="182" t="s">
        <v>33</v>
      </c>
      <c r="AA34" s="49" t="s">
        <v>55</v>
      </c>
      <c r="AB34" s="182" t="s">
        <v>33</v>
      </c>
      <c r="AC34" s="49" t="s">
        <v>55</v>
      </c>
      <c r="AD34" s="182" t="s">
        <v>33</v>
      </c>
      <c r="AE34" s="49" t="s">
        <v>55</v>
      </c>
      <c r="AF34" s="182" t="s">
        <v>33</v>
      </c>
      <c r="AG34" s="49" t="s">
        <v>55</v>
      </c>
      <c r="AH34" s="183" t="s">
        <v>33</v>
      </c>
    </row>
    <row r="35" spans="2:34" ht="12.75">
      <c r="B35" s="51"/>
      <c r="C35" s="52"/>
      <c r="D35" s="52"/>
      <c r="E35" s="53"/>
      <c r="F35" s="53"/>
      <c r="G35" s="95"/>
      <c r="H35" s="56"/>
      <c r="I35" s="56"/>
      <c r="J35" s="56"/>
      <c r="K35" s="56"/>
      <c r="L35" s="96"/>
      <c r="N35" s="55"/>
      <c r="O35" s="56"/>
      <c r="P35" s="57"/>
      <c r="Q35" s="56"/>
      <c r="R35" s="57"/>
      <c r="S35" s="53"/>
      <c r="T35" s="58"/>
      <c r="U35" s="53"/>
      <c r="V35" s="58"/>
      <c r="W35" s="53"/>
      <c r="X35" s="98"/>
      <c r="Y35" s="67"/>
      <c r="Z35" s="67"/>
      <c r="AA35" s="67"/>
      <c r="AB35" s="67"/>
      <c r="AC35" s="67"/>
      <c r="AD35" s="46"/>
      <c r="AE35" s="46"/>
      <c r="AF35" s="46"/>
      <c r="AG35" s="46"/>
      <c r="AH35" s="100"/>
    </row>
    <row r="36" spans="2:34" ht="12.75">
      <c r="B36" s="59" t="s">
        <v>11</v>
      </c>
      <c r="C36" s="60"/>
      <c r="D36" s="60"/>
      <c r="E36" s="60"/>
      <c r="F36" s="60"/>
      <c r="G36" s="60"/>
      <c r="H36" s="60"/>
      <c r="I36" s="60"/>
      <c r="J36" s="60"/>
      <c r="K36" s="60"/>
      <c r="L36" s="61"/>
      <c r="N36" s="59" t="s">
        <v>11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1"/>
    </row>
    <row r="37" spans="2:34" ht="12.75">
      <c r="B37" s="63" t="s">
        <v>41</v>
      </c>
      <c r="C37" s="52">
        <v>25753.742</v>
      </c>
      <c r="D37" s="52">
        <v>25665.035</v>
      </c>
      <c r="E37" s="52">
        <v>25351.259</v>
      </c>
      <c r="F37" s="52">
        <v>25162.194</v>
      </c>
      <c r="G37" s="52">
        <v>25164.417</v>
      </c>
      <c r="H37" s="52">
        <v>25435.341</v>
      </c>
      <c r="I37" s="52">
        <v>25572.792</v>
      </c>
      <c r="J37" s="52">
        <v>25914.439</v>
      </c>
      <c r="K37" s="52">
        <v>26459.719</v>
      </c>
      <c r="L37" s="64">
        <v>26925.99</v>
      </c>
      <c r="N37" s="63" t="s">
        <v>41</v>
      </c>
      <c r="O37" s="52">
        <v>59904.171</v>
      </c>
      <c r="P37" s="65">
        <v>2.4760038791991126</v>
      </c>
      <c r="Q37" s="52">
        <v>55668.738</v>
      </c>
      <c r="R37" s="65">
        <v>2.4881135802218095</v>
      </c>
      <c r="S37" s="52">
        <v>49019.93</v>
      </c>
      <c r="T37" s="65">
        <v>2.6970609226863203</v>
      </c>
      <c r="U37" s="52">
        <v>41873.746</v>
      </c>
      <c r="V37" s="65">
        <v>2.9894611666649773</v>
      </c>
      <c r="W37" s="52">
        <v>34712.415</v>
      </c>
      <c r="X37" s="65">
        <v>3.2629876110809355</v>
      </c>
      <c r="Y37" s="52">
        <v>29726.405</v>
      </c>
      <c r="Z37" s="65">
        <v>3.3434697550885977</v>
      </c>
      <c r="AA37" s="52">
        <v>26736.097</v>
      </c>
      <c r="AB37" s="65">
        <v>3.389922130737714</v>
      </c>
      <c r="AC37" s="52">
        <v>26428.431</v>
      </c>
      <c r="AD37" s="65">
        <v>3.2699467246630793</v>
      </c>
      <c r="AE37" s="52">
        <v>28198.199</v>
      </c>
      <c r="AF37" s="65">
        <v>3.0442064130960205</v>
      </c>
      <c r="AG37" s="52">
        <v>30389.136</v>
      </c>
      <c r="AH37" s="66">
        <v>2.76122571580944</v>
      </c>
    </row>
    <row r="38" spans="2:34" ht="12.75">
      <c r="B38" s="55" t="s">
        <v>54</v>
      </c>
      <c r="C38" s="52"/>
      <c r="D38" s="52"/>
      <c r="E38" s="52"/>
      <c r="F38" s="52"/>
      <c r="G38" s="52"/>
      <c r="H38" s="52"/>
      <c r="I38" s="52"/>
      <c r="J38" s="52"/>
      <c r="K38" s="52"/>
      <c r="L38" s="64"/>
      <c r="N38" s="55" t="s">
        <v>54</v>
      </c>
      <c r="O38" s="52"/>
      <c r="P38" s="65"/>
      <c r="Q38" s="52"/>
      <c r="R38" s="65"/>
      <c r="S38" s="52"/>
      <c r="T38" s="65"/>
      <c r="U38" s="52"/>
      <c r="V38" s="65"/>
      <c r="W38" s="52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6"/>
    </row>
    <row r="39" spans="2:34" ht="12.75">
      <c r="B39" s="51"/>
      <c r="C39" s="56"/>
      <c r="D39" s="56"/>
      <c r="E39" s="56"/>
      <c r="F39" s="56"/>
      <c r="G39" s="56"/>
      <c r="H39" s="56"/>
      <c r="I39" s="56"/>
      <c r="J39" s="56"/>
      <c r="K39" s="56"/>
      <c r="L39" s="54"/>
      <c r="N39" s="55"/>
      <c r="O39" s="52"/>
      <c r="P39" s="67"/>
      <c r="Q39" s="52"/>
      <c r="R39" s="67"/>
      <c r="S39" s="52"/>
      <c r="T39" s="67"/>
      <c r="U39" s="52"/>
      <c r="V39" s="67"/>
      <c r="W39" s="52"/>
      <c r="X39" s="67"/>
      <c r="Y39" s="67"/>
      <c r="Z39" s="67"/>
      <c r="AA39" s="67"/>
      <c r="AB39" s="67"/>
      <c r="AC39" s="67"/>
      <c r="AD39" s="65"/>
      <c r="AE39" s="65"/>
      <c r="AF39" s="65"/>
      <c r="AG39" s="65"/>
      <c r="AH39" s="66"/>
    </row>
    <row r="40" spans="2:34" ht="12.75">
      <c r="B40" s="59" t="s">
        <v>12</v>
      </c>
      <c r="C40" s="60"/>
      <c r="D40" s="60"/>
      <c r="E40" s="60"/>
      <c r="F40" s="60"/>
      <c r="G40" s="60"/>
      <c r="H40" s="60"/>
      <c r="I40" s="60"/>
      <c r="J40" s="60"/>
      <c r="K40" s="60"/>
      <c r="L40" s="61"/>
      <c r="N40" s="59" t="s">
        <v>12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1"/>
    </row>
    <row r="41" spans="2:34" ht="12.75">
      <c r="B41" s="63" t="s">
        <v>41</v>
      </c>
      <c r="C41" s="52">
        <v>77898.627</v>
      </c>
      <c r="D41" s="52">
        <v>76254.364</v>
      </c>
      <c r="E41" s="52">
        <v>73495.733</v>
      </c>
      <c r="F41" s="52">
        <v>70393.884</v>
      </c>
      <c r="G41" s="52">
        <v>68520.895</v>
      </c>
      <c r="H41" s="52">
        <v>68465.16</v>
      </c>
      <c r="I41" s="52">
        <v>69733.741</v>
      </c>
      <c r="J41" s="52">
        <v>71768.435</v>
      </c>
      <c r="K41" s="52">
        <v>73382.483</v>
      </c>
      <c r="L41" s="64">
        <v>78028.024</v>
      </c>
      <c r="N41" s="63" t="s">
        <v>41</v>
      </c>
      <c r="O41" s="52">
        <v>145898.908</v>
      </c>
      <c r="P41" s="65">
        <v>1.7716782117591257</v>
      </c>
      <c r="Q41" s="52">
        <v>146074.055</v>
      </c>
      <c r="R41" s="65">
        <v>1.720738803479744</v>
      </c>
      <c r="S41" s="52">
        <v>139524.959</v>
      </c>
      <c r="T41" s="65">
        <v>1.729124960560436</v>
      </c>
      <c r="U41" s="52">
        <v>130361.809</v>
      </c>
      <c r="V41" s="65">
        <v>1.7914974392668375</v>
      </c>
      <c r="W41" s="52">
        <v>112057.171</v>
      </c>
      <c r="X41" s="65">
        <v>1.985672610820289</v>
      </c>
      <c r="Y41" s="52">
        <v>97279.314</v>
      </c>
      <c r="Z41" s="65">
        <v>2.049222999495939</v>
      </c>
      <c r="AA41" s="52">
        <v>86798.038</v>
      </c>
      <c r="AB41" s="65">
        <v>2.0765130261254505</v>
      </c>
      <c r="AC41" s="52">
        <v>85351.073</v>
      </c>
      <c r="AD41" s="65">
        <v>2.0310506546193894</v>
      </c>
      <c r="AE41" s="52">
        <v>86071.211</v>
      </c>
      <c r="AF41" s="65">
        <v>1.9695841791723925</v>
      </c>
      <c r="AG41" s="52">
        <v>88216.978</v>
      </c>
      <c r="AH41" s="66">
        <v>1.9268608266342122</v>
      </c>
    </row>
    <row r="42" spans="2:34" ht="12.75">
      <c r="B42" s="55" t="s">
        <v>54</v>
      </c>
      <c r="C42" s="52"/>
      <c r="D42" s="52"/>
      <c r="E42" s="52"/>
      <c r="F42" s="52"/>
      <c r="G42" s="52"/>
      <c r="H42" s="52"/>
      <c r="I42" s="52"/>
      <c r="J42" s="52"/>
      <c r="K42" s="52"/>
      <c r="L42" s="64"/>
      <c r="N42" s="55" t="s">
        <v>54</v>
      </c>
      <c r="O42" s="52"/>
      <c r="P42" s="65"/>
      <c r="Q42" s="52"/>
      <c r="R42" s="65"/>
      <c r="S42" s="52"/>
      <c r="T42" s="65"/>
      <c r="U42" s="52"/>
      <c r="V42" s="65"/>
      <c r="W42" s="52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6"/>
    </row>
    <row r="43" spans="2:34" ht="12.75">
      <c r="B43" s="55"/>
      <c r="C43" s="52"/>
      <c r="D43" s="52"/>
      <c r="E43" s="52"/>
      <c r="F43" s="52"/>
      <c r="G43" s="52"/>
      <c r="H43" s="52"/>
      <c r="I43" s="52"/>
      <c r="J43" s="52"/>
      <c r="K43" s="52"/>
      <c r="L43" s="64"/>
      <c r="N43" s="55"/>
      <c r="O43" s="52"/>
      <c r="P43" s="67"/>
      <c r="Q43" s="52"/>
      <c r="R43" s="67"/>
      <c r="S43" s="52"/>
      <c r="T43" s="67"/>
      <c r="U43" s="52"/>
      <c r="V43" s="67"/>
      <c r="W43" s="52"/>
      <c r="X43" s="67"/>
      <c r="Y43" s="67"/>
      <c r="Z43" s="67"/>
      <c r="AA43" s="67"/>
      <c r="AB43" s="67"/>
      <c r="AC43" s="67"/>
      <c r="AD43" s="65"/>
      <c r="AE43" s="65"/>
      <c r="AF43" s="65"/>
      <c r="AG43" s="65"/>
      <c r="AH43" s="66"/>
    </row>
    <row r="44" spans="2:34" ht="12.75">
      <c r="B44" s="59" t="s">
        <v>13</v>
      </c>
      <c r="C44" s="60"/>
      <c r="D44" s="60"/>
      <c r="E44" s="60"/>
      <c r="F44" s="60"/>
      <c r="G44" s="60"/>
      <c r="H44" s="60"/>
      <c r="I44" s="60"/>
      <c r="J44" s="60"/>
      <c r="K44" s="60"/>
      <c r="L44" s="61"/>
      <c r="N44" s="59" t="s">
        <v>13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</row>
    <row r="45" spans="2:34" ht="12.75">
      <c r="B45" s="63" t="s">
        <v>41</v>
      </c>
      <c r="C45" s="52">
        <v>18752.584</v>
      </c>
      <c r="D45" s="52">
        <v>18236.446</v>
      </c>
      <c r="E45" s="52">
        <v>17707.97</v>
      </c>
      <c r="F45" s="52">
        <v>17884.465</v>
      </c>
      <c r="G45" s="52">
        <v>17378.341</v>
      </c>
      <c r="H45" s="52">
        <v>16878.583</v>
      </c>
      <c r="I45" s="52">
        <v>18347.016</v>
      </c>
      <c r="J45" s="52">
        <v>20022.927</v>
      </c>
      <c r="K45" s="52">
        <v>22033.772</v>
      </c>
      <c r="L45" s="64">
        <v>24076.804</v>
      </c>
      <c r="N45" s="63" t="s">
        <v>41</v>
      </c>
      <c r="O45" s="52">
        <v>17146.864</v>
      </c>
      <c r="P45" s="65">
        <v>5.47</v>
      </c>
      <c r="Q45" s="52">
        <v>15535.2</v>
      </c>
      <c r="R45" s="65">
        <v>5.94</v>
      </c>
      <c r="S45" s="52">
        <v>13288.502</v>
      </c>
      <c r="T45" s="65">
        <v>6.480000000000001</v>
      </c>
      <c r="U45" s="52">
        <v>11206.711</v>
      </c>
      <c r="V45" s="65">
        <v>7.13</v>
      </c>
      <c r="W45" s="52">
        <v>9835.267</v>
      </c>
      <c r="X45" s="65">
        <v>7.32</v>
      </c>
      <c r="Y45" s="52">
        <v>8986.808</v>
      </c>
      <c r="Z45" s="65">
        <v>7.31</v>
      </c>
      <c r="AA45" s="52">
        <v>9187.053</v>
      </c>
      <c r="AB45" s="65">
        <v>6.81</v>
      </c>
      <c r="AC45" s="52">
        <v>9581.958</v>
      </c>
      <c r="AD45" s="65">
        <v>6.139999999999999</v>
      </c>
      <c r="AE45" s="52">
        <v>9743.173</v>
      </c>
      <c r="AF45" s="65">
        <v>5.57</v>
      </c>
      <c r="AG45" s="52">
        <v>10123.406</v>
      </c>
      <c r="AH45" s="66">
        <v>5.07</v>
      </c>
    </row>
    <row r="46" spans="2:34" ht="12.75">
      <c r="B46" s="55" t="s">
        <v>54</v>
      </c>
      <c r="C46" s="52"/>
      <c r="D46" s="52"/>
      <c r="E46" s="52"/>
      <c r="F46" s="52"/>
      <c r="G46" s="52"/>
      <c r="H46" s="52"/>
      <c r="I46" s="52"/>
      <c r="J46" s="52"/>
      <c r="K46" s="52"/>
      <c r="L46" s="64"/>
      <c r="N46" s="55" t="s">
        <v>54</v>
      </c>
      <c r="O46" s="52"/>
      <c r="P46" s="65"/>
      <c r="Q46" s="52"/>
      <c r="R46" s="65"/>
      <c r="S46" s="52"/>
      <c r="T46" s="65"/>
      <c r="U46" s="52"/>
      <c r="V46" s="65"/>
      <c r="W46" s="52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6"/>
    </row>
    <row r="47" spans="2:34" ht="12.75">
      <c r="B47" s="51"/>
      <c r="C47" s="56"/>
      <c r="D47" s="56"/>
      <c r="E47" s="56"/>
      <c r="F47" s="56"/>
      <c r="G47" s="56"/>
      <c r="H47" s="56"/>
      <c r="I47" s="56"/>
      <c r="J47" s="56"/>
      <c r="K47" s="56"/>
      <c r="L47" s="54"/>
      <c r="N47" s="55"/>
      <c r="O47" s="52"/>
      <c r="P47" s="67"/>
      <c r="Q47" s="52"/>
      <c r="R47" s="67"/>
      <c r="S47" s="52"/>
      <c r="T47" s="67"/>
      <c r="U47" s="52"/>
      <c r="V47" s="67"/>
      <c r="W47" s="52"/>
      <c r="X47" s="67"/>
      <c r="Y47" s="67"/>
      <c r="Z47" s="67"/>
      <c r="AA47" s="67"/>
      <c r="AB47" s="67"/>
      <c r="AC47" s="67"/>
      <c r="AD47" s="65"/>
      <c r="AE47" s="65"/>
      <c r="AF47" s="65"/>
      <c r="AG47" s="65"/>
      <c r="AH47" s="66"/>
    </row>
    <row r="48" spans="2:34" ht="12.75">
      <c r="B48" s="59" t="s">
        <v>14</v>
      </c>
      <c r="C48" s="60"/>
      <c r="D48" s="60"/>
      <c r="E48" s="60"/>
      <c r="F48" s="60"/>
      <c r="G48" s="60"/>
      <c r="H48" s="60"/>
      <c r="I48" s="60"/>
      <c r="J48" s="60"/>
      <c r="K48" s="60"/>
      <c r="L48" s="61"/>
      <c r="N48" s="59" t="s">
        <v>14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1"/>
    </row>
    <row r="49" spans="2:34" ht="12.75">
      <c r="B49" s="63" t="s">
        <v>41</v>
      </c>
      <c r="C49" s="52">
        <v>122404.953</v>
      </c>
      <c r="D49" s="52">
        <v>120155.845</v>
      </c>
      <c r="E49" s="52">
        <v>116554.962</v>
      </c>
      <c r="F49" s="52">
        <v>113440.543</v>
      </c>
      <c r="G49" s="52">
        <v>111063.653</v>
      </c>
      <c r="H49" s="52">
        <v>110779.084</v>
      </c>
      <c r="I49" s="52">
        <v>113653.549</v>
      </c>
      <c r="J49" s="52">
        <v>117705.801</v>
      </c>
      <c r="K49" s="52">
        <v>121875.974</v>
      </c>
      <c r="L49" s="64">
        <v>129030.818</v>
      </c>
      <c r="N49" s="63" t="s">
        <v>41</v>
      </c>
      <c r="O49" s="67">
        <v>222949.943</v>
      </c>
      <c r="P49" s="65">
        <v>1.4013413305742999</v>
      </c>
      <c r="Q49" s="67">
        <v>217277.993</v>
      </c>
      <c r="R49" s="65">
        <v>1.3629142615022396</v>
      </c>
      <c r="S49" s="67">
        <v>201833.391</v>
      </c>
      <c r="T49" s="65">
        <v>1.4282500733757362</v>
      </c>
      <c r="U49" s="67">
        <v>183442.266</v>
      </c>
      <c r="V49" s="65">
        <v>1.5087114962174835</v>
      </c>
      <c r="W49" s="67">
        <v>156604.853</v>
      </c>
      <c r="X49" s="65">
        <v>1.6592785028495534</v>
      </c>
      <c r="Y49" s="52">
        <v>135992.527</v>
      </c>
      <c r="Z49" s="65">
        <v>1.707704431066492</v>
      </c>
      <c r="AA49" s="52">
        <v>122721.188</v>
      </c>
      <c r="AB49" s="65">
        <v>1.7211411559233842</v>
      </c>
      <c r="AC49" s="52">
        <v>121361.462</v>
      </c>
      <c r="AD49" s="65">
        <v>1.6680498619819957</v>
      </c>
      <c r="AE49" s="52">
        <v>124012.583</v>
      </c>
      <c r="AF49" s="65">
        <v>1.5935228137858939</v>
      </c>
      <c r="AG49" s="52">
        <v>128729.52</v>
      </c>
      <c r="AH49" s="66">
        <v>1.4725845055798734</v>
      </c>
    </row>
    <row r="50" spans="2:34" ht="13.5" thickBot="1">
      <c r="B50" s="68" t="s">
        <v>54</v>
      </c>
      <c r="C50" s="69"/>
      <c r="D50" s="69"/>
      <c r="E50" s="69"/>
      <c r="F50" s="69"/>
      <c r="G50" s="69"/>
      <c r="H50" s="97"/>
      <c r="I50" s="97"/>
      <c r="J50" s="97"/>
      <c r="K50" s="97"/>
      <c r="L50" s="70"/>
      <c r="N50" s="68" t="s">
        <v>54</v>
      </c>
      <c r="O50" s="71"/>
      <c r="P50" s="72"/>
      <c r="Q50" s="71"/>
      <c r="R50" s="72"/>
      <c r="S50" s="71"/>
      <c r="T50" s="72"/>
      <c r="U50" s="71"/>
      <c r="V50" s="72"/>
      <c r="W50" s="71"/>
      <c r="X50" s="72"/>
      <c r="Y50" s="99"/>
      <c r="Z50" s="99"/>
      <c r="AA50" s="99"/>
      <c r="AB50" s="99"/>
      <c r="AC50" s="99"/>
      <c r="AD50" s="99"/>
      <c r="AE50" s="99"/>
      <c r="AF50" s="99"/>
      <c r="AG50" s="99"/>
      <c r="AH50" s="333"/>
    </row>
    <row r="51" spans="15:24" ht="12.75">
      <c r="O51" s="53"/>
      <c r="P51" s="53"/>
      <c r="Q51" s="53"/>
      <c r="R51" s="53"/>
      <c r="S51" s="53"/>
      <c r="T51" s="53"/>
      <c r="U51" s="53"/>
      <c r="V51" s="53"/>
      <c r="W51" s="53"/>
      <c r="X51" s="53"/>
    </row>
    <row r="52" spans="2:30" ht="13.5" thickBot="1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O52" s="53"/>
      <c r="P52" s="53"/>
      <c r="Q52" s="53"/>
      <c r="R52" s="53"/>
      <c r="S52" s="53"/>
      <c r="T52" s="53"/>
      <c r="U52" s="53"/>
      <c r="V52" s="53"/>
      <c r="W52" s="58"/>
      <c r="X52" s="58"/>
      <c r="Y52" s="58"/>
      <c r="Z52" s="58"/>
      <c r="AA52" s="58"/>
      <c r="AB52" s="58"/>
      <c r="AC52" s="58"/>
      <c r="AD52" s="58"/>
    </row>
    <row r="53" spans="1:34" ht="15">
      <c r="A53" s="2"/>
      <c r="B53" s="404"/>
      <c r="C53" s="407" t="s">
        <v>91</v>
      </c>
      <c r="D53" s="407"/>
      <c r="E53" s="407"/>
      <c r="F53" s="407"/>
      <c r="G53" s="407"/>
      <c r="H53" s="408"/>
      <c r="I53" s="408"/>
      <c r="J53" s="408"/>
      <c r="K53" s="408"/>
      <c r="L53" s="409"/>
      <c r="M53" s="47"/>
      <c r="N53" s="410"/>
      <c r="O53" s="413" t="s">
        <v>94</v>
      </c>
      <c r="P53" s="414"/>
      <c r="Q53" s="414"/>
      <c r="R53" s="414"/>
      <c r="S53" s="414"/>
      <c r="T53" s="414"/>
      <c r="U53" s="414"/>
      <c r="V53" s="414"/>
      <c r="W53" s="414"/>
      <c r="X53" s="414"/>
      <c r="Y53" s="415" t="s">
        <v>70</v>
      </c>
      <c r="Z53" s="415"/>
      <c r="AA53" s="415"/>
      <c r="AB53" s="415"/>
      <c r="AC53" s="415"/>
      <c r="AD53" s="415"/>
      <c r="AE53" s="415"/>
      <c r="AF53" s="415"/>
      <c r="AG53" s="415"/>
      <c r="AH53" s="416"/>
    </row>
    <row r="54" spans="1:34" ht="12.75">
      <c r="A54" s="2"/>
      <c r="B54" s="405"/>
      <c r="C54" s="48" t="s">
        <v>22</v>
      </c>
      <c r="D54" s="48" t="s">
        <v>23</v>
      </c>
      <c r="E54" s="48" t="s">
        <v>24</v>
      </c>
      <c r="F54" s="48" t="s">
        <v>25</v>
      </c>
      <c r="G54" s="48" t="s">
        <v>26</v>
      </c>
      <c r="H54" s="48" t="s">
        <v>27</v>
      </c>
      <c r="I54" s="48" t="s">
        <v>28</v>
      </c>
      <c r="J54" s="48" t="s">
        <v>29</v>
      </c>
      <c r="K54" s="48" t="s">
        <v>30</v>
      </c>
      <c r="L54" s="140" t="s">
        <v>31</v>
      </c>
      <c r="M54" s="58"/>
      <c r="N54" s="411"/>
      <c r="O54" s="418" t="s">
        <v>38</v>
      </c>
      <c r="P54" s="418"/>
      <c r="Q54" s="418" t="s">
        <v>23</v>
      </c>
      <c r="R54" s="418"/>
      <c r="S54" s="418" t="s">
        <v>24</v>
      </c>
      <c r="T54" s="418"/>
      <c r="U54" s="418" t="s">
        <v>25</v>
      </c>
      <c r="V54" s="418"/>
      <c r="W54" s="418" t="s">
        <v>26</v>
      </c>
      <c r="X54" s="418"/>
      <c r="Y54" s="418" t="s">
        <v>27</v>
      </c>
      <c r="Z54" s="418"/>
      <c r="AA54" s="418" t="s">
        <v>28</v>
      </c>
      <c r="AB54" s="418"/>
      <c r="AC54" s="418" t="s">
        <v>29</v>
      </c>
      <c r="AD54" s="418"/>
      <c r="AE54" s="418" t="s">
        <v>30</v>
      </c>
      <c r="AF54" s="418"/>
      <c r="AG54" s="418" t="s">
        <v>31</v>
      </c>
      <c r="AH54" s="419"/>
    </row>
    <row r="55" spans="1:34" ht="28.5" thickBot="1">
      <c r="A55" s="2"/>
      <c r="B55" s="406"/>
      <c r="C55" s="49" t="s">
        <v>55</v>
      </c>
      <c r="D55" s="49" t="s">
        <v>55</v>
      </c>
      <c r="E55" s="49" t="s">
        <v>55</v>
      </c>
      <c r="F55" s="49" t="s">
        <v>55</v>
      </c>
      <c r="G55" s="49" t="s">
        <v>55</v>
      </c>
      <c r="H55" s="49" t="s">
        <v>55</v>
      </c>
      <c r="I55" s="49" t="s">
        <v>55</v>
      </c>
      <c r="J55" s="49" t="s">
        <v>55</v>
      </c>
      <c r="K55" s="49" t="s">
        <v>55</v>
      </c>
      <c r="L55" s="181" t="s">
        <v>55</v>
      </c>
      <c r="M55" s="50"/>
      <c r="N55" s="412"/>
      <c r="O55" s="49" t="s">
        <v>55</v>
      </c>
      <c r="P55" s="182" t="s">
        <v>33</v>
      </c>
      <c r="Q55" s="49" t="s">
        <v>55</v>
      </c>
      <c r="R55" s="182" t="s">
        <v>33</v>
      </c>
      <c r="S55" s="49" t="s">
        <v>55</v>
      </c>
      <c r="T55" s="182" t="s">
        <v>33</v>
      </c>
      <c r="U55" s="49" t="s">
        <v>55</v>
      </c>
      <c r="V55" s="182" t="s">
        <v>33</v>
      </c>
      <c r="W55" s="49" t="s">
        <v>55</v>
      </c>
      <c r="X55" s="182" t="s">
        <v>33</v>
      </c>
      <c r="Y55" s="49" t="s">
        <v>55</v>
      </c>
      <c r="Z55" s="182" t="s">
        <v>33</v>
      </c>
      <c r="AA55" s="49" t="s">
        <v>55</v>
      </c>
      <c r="AB55" s="182" t="s">
        <v>33</v>
      </c>
      <c r="AC55" s="49" t="s">
        <v>55</v>
      </c>
      <c r="AD55" s="182" t="s">
        <v>33</v>
      </c>
      <c r="AE55" s="49" t="s">
        <v>55</v>
      </c>
      <c r="AF55" s="182" t="s">
        <v>33</v>
      </c>
      <c r="AG55" s="49" t="s">
        <v>55</v>
      </c>
      <c r="AH55" s="183" t="s">
        <v>33</v>
      </c>
    </row>
    <row r="56" spans="1:34" ht="12.75">
      <c r="A56" s="2"/>
      <c r="B56" s="51"/>
      <c r="C56" s="52"/>
      <c r="D56" s="52"/>
      <c r="E56" s="53"/>
      <c r="F56" s="53"/>
      <c r="G56" s="95"/>
      <c r="H56" s="56"/>
      <c r="I56" s="56"/>
      <c r="J56" s="56"/>
      <c r="K56" s="56"/>
      <c r="L56" s="96"/>
      <c r="M56" s="2"/>
      <c r="N56" s="55"/>
      <c r="O56" s="56"/>
      <c r="P56" s="57"/>
      <c r="Q56" s="56"/>
      <c r="R56" s="57"/>
      <c r="S56" s="53"/>
      <c r="T56" s="58"/>
      <c r="U56" s="53"/>
      <c r="V56" s="58"/>
      <c r="W56" s="53"/>
      <c r="X56" s="98"/>
      <c r="Y56" s="67"/>
      <c r="Z56" s="67"/>
      <c r="AA56" s="67"/>
      <c r="AB56" s="67"/>
      <c r="AC56" s="67"/>
      <c r="AD56" s="46"/>
      <c r="AE56" s="46"/>
      <c r="AF56" s="46"/>
      <c r="AG56" s="46"/>
      <c r="AH56" s="100"/>
    </row>
    <row r="57" spans="1:34" ht="12.75">
      <c r="A57" s="2"/>
      <c r="B57" s="59" t="s">
        <v>11</v>
      </c>
      <c r="C57" s="60"/>
      <c r="D57" s="60"/>
      <c r="E57" s="60"/>
      <c r="F57" s="60"/>
      <c r="G57" s="60"/>
      <c r="H57" s="60"/>
      <c r="I57" s="60"/>
      <c r="J57" s="60"/>
      <c r="K57" s="60"/>
      <c r="L57" s="61"/>
      <c r="M57" s="2"/>
      <c r="N57" s="59" t="s">
        <v>11</v>
      </c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1"/>
    </row>
    <row r="58" spans="1:34" ht="12.75">
      <c r="A58" s="2"/>
      <c r="B58" s="63" t="s">
        <v>41</v>
      </c>
      <c r="C58" s="52">
        <v>1235.415</v>
      </c>
      <c r="D58" s="52">
        <v>1251.587</v>
      </c>
      <c r="E58" s="52">
        <v>1160.194</v>
      </c>
      <c r="F58" s="52">
        <v>1119.681</v>
      </c>
      <c r="G58" s="52">
        <v>1081.706</v>
      </c>
      <c r="H58" s="52">
        <v>1073.829</v>
      </c>
      <c r="I58" s="52">
        <v>1066.686</v>
      </c>
      <c r="J58" s="52">
        <v>1064.825</v>
      </c>
      <c r="K58" s="52">
        <v>1063.982</v>
      </c>
      <c r="L58" s="64">
        <v>1081.261</v>
      </c>
      <c r="M58" s="2"/>
      <c r="N58" s="63" t="s">
        <v>41</v>
      </c>
      <c r="O58" s="52">
        <v>2085.035</v>
      </c>
      <c r="P58" s="65">
        <v>2.296329786376247</v>
      </c>
      <c r="Q58" s="52">
        <v>1964.017</v>
      </c>
      <c r="R58" s="65">
        <v>2.4501070529707567</v>
      </c>
      <c r="S58" s="52">
        <v>1701.059</v>
      </c>
      <c r="T58" s="65">
        <v>2.7449769852878787</v>
      </c>
      <c r="U58" s="52">
        <v>1523.29</v>
      </c>
      <c r="V58" s="65">
        <v>2.9305649485533736</v>
      </c>
      <c r="W58" s="52">
        <v>1395.369</v>
      </c>
      <c r="X58" s="65">
        <v>3.05131092305957</v>
      </c>
      <c r="Y58" s="52">
        <v>1397.291</v>
      </c>
      <c r="Z58" s="65">
        <v>2.969876221568151</v>
      </c>
      <c r="AA58" s="52">
        <v>1493.418</v>
      </c>
      <c r="AB58" s="65">
        <v>2.8146984058974014</v>
      </c>
      <c r="AC58" s="52">
        <v>1669.425</v>
      </c>
      <c r="AD58" s="65">
        <v>2.5796492963788786</v>
      </c>
      <c r="AE58" s="52">
        <v>1868.326</v>
      </c>
      <c r="AF58" s="65">
        <v>2.3467592108629343</v>
      </c>
      <c r="AG58" s="52">
        <v>2044.574</v>
      </c>
      <c r="AH58" s="66">
        <v>2.151896367118388</v>
      </c>
    </row>
    <row r="59" spans="1:34" ht="12.75">
      <c r="A59" s="2"/>
      <c r="B59" s="55" t="s">
        <v>54</v>
      </c>
      <c r="C59" s="52"/>
      <c r="D59" s="52"/>
      <c r="E59" s="52"/>
      <c r="F59" s="52"/>
      <c r="G59" s="52"/>
      <c r="H59" s="52"/>
      <c r="I59" s="52"/>
      <c r="J59" s="52"/>
      <c r="K59" s="52"/>
      <c r="L59" s="64"/>
      <c r="M59" s="2"/>
      <c r="N59" s="55" t="s">
        <v>54</v>
      </c>
      <c r="O59" s="52"/>
      <c r="P59" s="65"/>
      <c r="Q59" s="52"/>
      <c r="R59" s="65"/>
      <c r="S59" s="52"/>
      <c r="T59" s="65"/>
      <c r="U59" s="52"/>
      <c r="V59" s="65"/>
      <c r="W59" s="52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6"/>
    </row>
    <row r="60" spans="1:34" ht="12.75">
      <c r="A60" s="2"/>
      <c r="B60" s="51"/>
      <c r="C60" s="56"/>
      <c r="D60" s="56"/>
      <c r="E60" s="56"/>
      <c r="F60" s="56"/>
      <c r="G60" s="56"/>
      <c r="H60" s="56"/>
      <c r="I60" s="56"/>
      <c r="J60" s="56"/>
      <c r="K60" s="56"/>
      <c r="L60" s="54"/>
      <c r="M60" s="2"/>
      <c r="N60" s="55"/>
      <c r="O60" s="52"/>
      <c r="P60" s="67"/>
      <c r="Q60" s="52"/>
      <c r="R60" s="67"/>
      <c r="S60" s="52"/>
      <c r="T60" s="67"/>
      <c r="U60" s="52"/>
      <c r="V60" s="67"/>
      <c r="W60" s="52"/>
      <c r="X60" s="67"/>
      <c r="Y60" s="67"/>
      <c r="Z60" s="67"/>
      <c r="AA60" s="67"/>
      <c r="AB60" s="67"/>
      <c r="AC60" s="67"/>
      <c r="AD60" s="65"/>
      <c r="AE60" s="65"/>
      <c r="AF60" s="65"/>
      <c r="AG60" s="65"/>
      <c r="AH60" s="66"/>
    </row>
    <row r="61" spans="1:34" ht="12.75">
      <c r="A61" s="2"/>
      <c r="B61" s="59" t="s">
        <v>12</v>
      </c>
      <c r="C61" s="60"/>
      <c r="D61" s="60"/>
      <c r="E61" s="60"/>
      <c r="F61" s="60"/>
      <c r="G61" s="60"/>
      <c r="H61" s="60"/>
      <c r="I61" s="60"/>
      <c r="J61" s="60"/>
      <c r="K61" s="60"/>
      <c r="L61" s="61"/>
      <c r="M61" s="2"/>
      <c r="N61" s="59" t="s">
        <v>12</v>
      </c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1"/>
    </row>
    <row r="62" spans="1:34" ht="12.75">
      <c r="A62" s="2"/>
      <c r="B62" s="63" t="s">
        <v>41</v>
      </c>
      <c r="C62" s="52">
        <v>3463.908</v>
      </c>
      <c r="D62" s="52">
        <v>3291.915</v>
      </c>
      <c r="E62" s="52">
        <v>3034.603</v>
      </c>
      <c r="F62" s="52">
        <v>3026.097</v>
      </c>
      <c r="G62" s="52">
        <v>3008.324</v>
      </c>
      <c r="H62" s="52">
        <v>3114.337</v>
      </c>
      <c r="I62" s="52">
        <v>3252.692</v>
      </c>
      <c r="J62" s="52">
        <v>3379.452</v>
      </c>
      <c r="K62" s="52">
        <v>3425.741</v>
      </c>
      <c r="L62" s="64">
        <v>3505.227</v>
      </c>
      <c r="M62" s="2"/>
      <c r="N62" s="63" t="s">
        <v>41</v>
      </c>
      <c r="O62" s="52">
        <v>6510.075</v>
      </c>
      <c r="P62" s="65">
        <v>1.5327352068939835</v>
      </c>
      <c r="Q62" s="52">
        <v>6685.073</v>
      </c>
      <c r="R62" s="65">
        <v>1.5022652257960403</v>
      </c>
      <c r="S62" s="52">
        <v>6426.87</v>
      </c>
      <c r="T62" s="65">
        <v>1.5331559150033855</v>
      </c>
      <c r="U62" s="52">
        <v>6086.968</v>
      </c>
      <c r="V62" s="65">
        <v>1.5500085190264987</v>
      </c>
      <c r="W62" s="52">
        <v>5499.721</v>
      </c>
      <c r="X62" s="65">
        <v>1.638754677497151</v>
      </c>
      <c r="Y62" s="52">
        <v>5186.344</v>
      </c>
      <c r="Z62" s="65">
        <v>1.661296077903304</v>
      </c>
      <c r="AA62" s="52">
        <v>5035.15</v>
      </c>
      <c r="AB62" s="65">
        <v>1.6744457881830428</v>
      </c>
      <c r="AC62" s="52">
        <v>5284.946</v>
      </c>
      <c r="AD62" s="65">
        <v>1.6198642159834933</v>
      </c>
      <c r="AE62" s="52">
        <v>5667.964</v>
      </c>
      <c r="AF62" s="65">
        <v>1.487349615476952</v>
      </c>
      <c r="AG62" s="52">
        <v>6035.049</v>
      </c>
      <c r="AH62" s="66">
        <v>1.356541741331308</v>
      </c>
    </row>
    <row r="63" spans="1:34" ht="12.75">
      <c r="A63" s="2"/>
      <c r="B63" s="55" t="s">
        <v>54</v>
      </c>
      <c r="C63" s="52"/>
      <c r="D63" s="52"/>
      <c r="E63" s="52"/>
      <c r="F63" s="52"/>
      <c r="G63" s="52"/>
      <c r="H63" s="52"/>
      <c r="I63" s="52"/>
      <c r="J63" s="52"/>
      <c r="K63" s="52"/>
      <c r="L63" s="64"/>
      <c r="M63" s="2"/>
      <c r="N63" s="55" t="s">
        <v>54</v>
      </c>
      <c r="O63" s="52"/>
      <c r="P63" s="65"/>
      <c r="Q63" s="52"/>
      <c r="R63" s="65"/>
      <c r="S63" s="52"/>
      <c r="T63" s="65"/>
      <c r="U63" s="52"/>
      <c r="V63" s="65"/>
      <c r="W63" s="52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6"/>
    </row>
    <row r="64" spans="1:34" ht="12.75">
      <c r="A64" s="2"/>
      <c r="B64" s="55"/>
      <c r="C64" s="52"/>
      <c r="D64" s="52"/>
      <c r="E64" s="52"/>
      <c r="F64" s="52"/>
      <c r="G64" s="52"/>
      <c r="H64" s="52"/>
      <c r="I64" s="52"/>
      <c r="J64" s="52"/>
      <c r="K64" s="52"/>
      <c r="L64" s="64"/>
      <c r="M64" s="2"/>
      <c r="N64" s="55"/>
      <c r="O64" s="52"/>
      <c r="P64" s="67"/>
      <c r="Q64" s="52"/>
      <c r="R64" s="67"/>
      <c r="S64" s="52"/>
      <c r="T64" s="67"/>
      <c r="U64" s="52"/>
      <c r="V64" s="67"/>
      <c r="W64" s="52"/>
      <c r="X64" s="67"/>
      <c r="Y64" s="67"/>
      <c r="Z64" s="67"/>
      <c r="AA64" s="67"/>
      <c r="AB64" s="67"/>
      <c r="AC64" s="67"/>
      <c r="AD64" s="65"/>
      <c r="AE64" s="65"/>
      <c r="AF64" s="65"/>
      <c r="AG64" s="65"/>
      <c r="AH64" s="66"/>
    </row>
    <row r="65" spans="1:34" ht="12.75">
      <c r="A65" s="2"/>
      <c r="B65" s="59" t="s">
        <v>13</v>
      </c>
      <c r="C65" s="60"/>
      <c r="D65" s="60"/>
      <c r="E65" s="60"/>
      <c r="F65" s="60"/>
      <c r="G65" s="60"/>
      <c r="H65" s="60"/>
      <c r="I65" s="60"/>
      <c r="J65" s="60"/>
      <c r="K65" s="60"/>
      <c r="L65" s="61"/>
      <c r="M65" s="2"/>
      <c r="N65" s="59" t="s">
        <v>13</v>
      </c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1"/>
    </row>
    <row r="66" spans="1:34" ht="12.75">
      <c r="A66" s="2"/>
      <c r="B66" s="63" t="s">
        <v>41</v>
      </c>
      <c r="C66" s="52">
        <v>763.503</v>
      </c>
      <c r="D66" s="52">
        <v>846.099</v>
      </c>
      <c r="E66" s="52">
        <v>828.823</v>
      </c>
      <c r="F66" s="52">
        <v>862.307</v>
      </c>
      <c r="G66" s="52">
        <v>835.308</v>
      </c>
      <c r="H66" s="52">
        <v>789.256</v>
      </c>
      <c r="I66" s="52">
        <v>833.776</v>
      </c>
      <c r="J66" s="52">
        <v>919.3</v>
      </c>
      <c r="K66" s="52">
        <v>980.621</v>
      </c>
      <c r="L66" s="64">
        <v>1006.982</v>
      </c>
      <c r="M66" s="2"/>
      <c r="N66" s="63" t="s">
        <v>41</v>
      </c>
      <c r="O66" s="52">
        <v>646.154</v>
      </c>
      <c r="P66" s="65">
        <v>5.15</v>
      </c>
      <c r="Q66" s="52">
        <v>616.478</v>
      </c>
      <c r="R66" s="65">
        <v>5.24</v>
      </c>
      <c r="S66" s="52">
        <v>544.016</v>
      </c>
      <c r="T66" s="65">
        <v>5.8</v>
      </c>
      <c r="U66" s="52">
        <v>495.243</v>
      </c>
      <c r="V66" s="65">
        <v>5.72</v>
      </c>
      <c r="W66" s="52">
        <v>497.874</v>
      </c>
      <c r="X66" s="65">
        <v>5.43</v>
      </c>
      <c r="Y66" s="52">
        <v>537.319</v>
      </c>
      <c r="Z66" s="65">
        <v>5.29</v>
      </c>
      <c r="AA66" s="52">
        <v>587.564</v>
      </c>
      <c r="AB66" s="65">
        <v>5.09</v>
      </c>
      <c r="AC66" s="52">
        <v>656.383</v>
      </c>
      <c r="AD66" s="65">
        <v>4.61</v>
      </c>
      <c r="AE66" s="52">
        <v>704.546</v>
      </c>
      <c r="AF66" s="65">
        <v>4.25</v>
      </c>
      <c r="AG66" s="52">
        <v>726.453</v>
      </c>
      <c r="AH66" s="66">
        <v>4.04</v>
      </c>
    </row>
    <row r="67" spans="1:34" ht="12.75">
      <c r="A67" s="2"/>
      <c r="B67" s="55" t="s">
        <v>54</v>
      </c>
      <c r="C67" s="52"/>
      <c r="D67" s="52"/>
      <c r="E67" s="52"/>
      <c r="F67" s="52"/>
      <c r="G67" s="52"/>
      <c r="H67" s="52"/>
      <c r="I67" s="52"/>
      <c r="J67" s="52"/>
      <c r="K67" s="52"/>
      <c r="L67" s="64"/>
      <c r="M67" s="2"/>
      <c r="N67" s="55" t="s">
        <v>54</v>
      </c>
      <c r="O67" s="52"/>
      <c r="P67" s="65"/>
      <c r="Q67" s="52"/>
      <c r="R67" s="65"/>
      <c r="S67" s="52"/>
      <c r="T67" s="65"/>
      <c r="U67" s="52"/>
      <c r="V67" s="65"/>
      <c r="W67" s="52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6"/>
    </row>
    <row r="68" spans="1:34" ht="12.75">
      <c r="A68" s="2"/>
      <c r="B68" s="51"/>
      <c r="C68" s="56"/>
      <c r="D68" s="56"/>
      <c r="E68" s="56"/>
      <c r="F68" s="56"/>
      <c r="G68" s="56"/>
      <c r="H68" s="56"/>
      <c r="I68" s="56"/>
      <c r="J68" s="56"/>
      <c r="K68" s="56"/>
      <c r="L68" s="54"/>
      <c r="M68" s="2"/>
      <c r="N68" s="55"/>
      <c r="O68" s="52"/>
      <c r="P68" s="67"/>
      <c r="Q68" s="52"/>
      <c r="R68" s="67"/>
      <c r="S68" s="52"/>
      <c r="T68" s="67"/>
      <c r="U68" s="52"/>
      <c r="V68" s="67"/>
      <c r="W68" s="52"/>
      <c r="X68" s="67"/>
      <c r="Y68" s="67"/>
      <c r="Z68" s="67"/>
      <c r="AA68" s="67"/>
      <c r="AB68" s="67"/>
      <c r="AC68" s="67"/>
      <c r="AD68" s="65"/>
      <c r="AE68" s="65"/>
      <c r="AF68" s="65"/>
      <c r="AG68" s="65"/>
      <c r="AH68" s="66"/>
    </row>
    <row r="69" spans="1:34" ht="12.75">
      <c r="A69" s="2"/>
      <c r="B69" s="59" t="s">
        <v>14</v>
      </c>
      <c r="C69" s="60"/>
      <c r="D69" s="60"/>
      <c r="E69" s="60"/>
      <c r="F69" s="60"/>
      <c r="G69" s="60"/>
      <c r="H69" s="60"/>
      <c r="I69" s="60"/>
      <c r="J69" s="60"/>
      <c r="K69" s="60"/>
      <c r="L69" s="61"/>
      <c r="M69" s="2"/>
      <c r="N69" s="59" t="s">
        <v>14</v>
      </c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1"/>
    </row>
    <row r="70" spans="1:34" ht="12.75">
      <c r="A70" s="2"/>
      <c r="B70" s="63" t="s">
        <v>41</v>
      </c>
      <c r="C70" s="52">
        <v>5462.826</v>
      </c>
      <c r="D70" s="52">
        <v>5389.601</v>
      </c>
      <c r="E70" s="52">
        <v>5023.62</v>
      </c>
      <c r="F70" s="52">
        <v>5008.085</v>
      </c>
      <c r="G70" s="52">
        <v>4925.338</v>
      </c>
      <c r="H70" s="52">
        <v>4977.422</v>
      </c>
      <c r="I70" s="52">
        <v>5153.154</v>
      </c>
      <c r="J70" s="52">
        <v>5363.577</v>
      </c>
      <c r="K70" s="52">
        <v>5470.344</v>
      </c>
      <c r="L70" s="64">
        <v>5593.47</v>
      </c>
      <c r="M70" s="2"/>
      <c r="N70" s="63" t="s">
        <v>41</v>
      </c>
      <c r="O70" s="67">
        <v>9241.264</v>
      </c>
      <c r="P70" s="65">
        <v>1.2505792154234225</v>
      </c>
      <c r="Q70" s="67">
        <v>9265.568</v>
      </c>
      <c r="R70" s="65">
        <v>1.2455324556823653</v>
      </c>
      <c r="S70" s="67">
        <v>8671.945</v>
      </c>
      <c r="T70" s="65">
        <v>1.3089489988308551</v>
      </c>
      <c r="U70" s="67">
        <v>8105.501</v>
      </c>
      <c r="V70" s="65">
        <v>1.3343081309259317</v>
      </c>
      <c r="W70" s="67">
        <v>7392.964</v>
      </c>
      <c r="X70" s="65">
        <v>1.3969894430306617</v>
      </c>
      <c r="Y70" s="52">
        <v>7120.954</v>
      </c>
      <c r="Z70" s="65">
        <v>1.401047191501581</v>
      </c>
      <c r="AA70" s="52">
        <v>7116.132</v>
      </c>
      <c r="AB70" s="65">
        <v>1.3889826306128268</v>
      </c>
      <c r="AC70" s="52">
        <v>7610.754</v>
      </c>
      <c r="AD70" s="65">
        <v>1.3204270705163608</v>
      </c>
      <c r="AE70" s="52">
        <v>8240.836</v>
      </c>
      <c r="AF70" s="65">
        <v>1.2089643040026645</v>
      </c>
      <c r="AG70" s="52">
        <v>8806.076</v>
      </c>
      <c r="AH70" s="66">
        <v>1.0554238470896442</v>
      </c>
    </row>
    <row r="71" spans="1:34" ht="13.5" thickBot="1">
      <c r="A71" s="2"/>
      <c r="B71" s="68" t="s">
        <v>54</v>
      </c>
      <c r="C71" s="69"/>
      <c r="D71" s="69"/>
      <c r="E71" s="69"/>
      <c r="F71" s="69"/>
      <c r="G71" s="69"/>
      <c r="H71" s="97"/>
      <c r="I71" s="97"/>
      <c r="J71" s="97"/>
      <c r="K71" s="97"/>
      <c r="L71" s="70"/>
      <c r="M71" s="2"/>
      <c r="N71" s="68" t="s">
        <v>54</v>
      </c>
      <c r="O71" s="71"/>
      <c r="P71" s="72"/>
      <c r="Q71" s="71"/>
      <c r="R71" s="72"/>
      <c r="S71" s="71"/>
      <c r="T71" s="72"/>
      <c r="U71" s="71"/>
      <c r="V71" s="72"/>
      <c r="W71" s="71"/>
      <c r="X71" s="72"/>
      <c r="Y71" s="99"/>
      <c r="Z71" s="99"/>
      <c r="AA71" s="99"/>
      <c r="AB71" s="99"/>
      <c r="AC71" s="99"/>
      <c r="AD71" s="99"/>
      <c r="AE71" s="99"/>
      <c r="AF71" s="99"/>
      <c r="AG71" s="99"/>
      <c r="AH71" s="333"/>
    </row>
    <row r="72" spans="2:34" ht="12.75"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O72" s="53"/>
      <c r="P72" s="53"/>
      <c r="Q72" s="53"/>
      <c r="R72" s="53"/>
      <c r="S72" s="53"/>
      <c r="T72" s="53"/>
      <c r="U72" s="53"/>
      <c r="V72" s="53"/>
      <c r="W72" s="58"/>
      <c r="X72" s="58"/>
      <c r="Y72" s="53"/>
      <c r="Z72" s="53"/>
      <c r="AA72" s="53"/>
      <c r="AB72" s="53"/>
      <c r="AC72" s="53"/>
      <c r="AD72" s="53"/>
      <c r="AE72" s="53"/>
      <c r="AF72" s="53"/>
      <c r="AG72" s="58"/>
      <c r="AH72" s="58"/>
    </row>
    <row r="73" spans="2:30" ht="13.5" thickBot="1"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O73" s="53"/>
      <c r="P73" s="53"/>
      <c r="Q73" s="53"/>
      <c r="R73" s="53"/>
      <c r="S73" s="53"/>
      <c r="T73" s="53"/>
      <c r="U73" s="53"/>
      <c r="V73" s="53"/>
      <c r="W73" s="58"/>
      <c r="X73" s="58"/>
      <c r="Y73" s="58"/>
      <c r="Z73" s="58"/>
      <c r="AA73" s="58"/>
      <c r="AB73" s="58"/>
      <c r="AC73" s="58"/>
      <c r="AD73" s="58"/>
    </row>
    <row r="74" spans="2:34" ht="12.75">
      <c r="B74" s="404"/>
      <c r="C74" s="407" t="s">
        <v>92</v>
      </c>
      <c r="D74" s="407"/>
      <c r="E74" s="407"/>
      <c r="F74" s="407"/>
      <c r="G74" s="407"/>
      <c r="H74" s="408"/>
      <c r="I74" s="408"/>
      <c r="J74" s="408"/>
      <c r="K74" s="408"/>
      <c r="L74" s="409"/>
      <c r="M74" s="47"/>
      <c r="N74" s="410"/>
      <c r="O74" s="413" t="s">
        <v>92</v>
      </c>
      <c r="P74" s="414"/>
      <c r="Q74" s="414"/>
      <c r="R74" s="414"/>
      <c r="S74" s="414"/>
      <c r="T74" s="414"/>
      <c r="U74" s="414"/>
      <c r="V74" s="414"/>
      <c r="W74" s="414"/>
      <c r="X74" s="414"/>
      <c r="Y74" s="415" t="s">
        <v>71</v>
      </c>
      <c r="Z74" s="415"/>
      <c r="AA74" s="415"/>
      <c r="AB74" s="415"/>
      <c r="AC74" s="415"/>
      <c r="AD74" s="415"/>
      <c r="AE74" s="415"/>
      <c r="AF74" s="415"/>
      <c r="AG74" s="415"/>
      <c r="AH74" s="416"/>
    </row>
    <row r="75" spans="2:34" s="111" customFormat="1" ht="12.75">
      <c r="B75" s="405"/>
      <c r="C75" s="138">
        <v>2012</v>
      </c>
      <c r="D75" s="138">
        <v>2016</v>
      </c>
      <c r="E75" s="138">
        <v>2021</v>
      </c>
      <c r="F75" s="138">
        <v>2026</v>
      </c>
      <c r="G75" s="138">
        <v>2031</v>
      </c>
      <c r="H75" s="138">
        <v>2036</v>
      </c>
      <c r="I75" s="138">
        <v>2041</v>
      </c>
      <c r="J75" s="138">
        <v>2046</v>
      </c>
      <c r="K75" s="138">
        <v>2051</v>
      </c>
      <c r="L75" s="139">
        <v>2056</v>
      </c>
      <c r="M75" s="112"/>
      <c r="N75" s="411"/>
      <c r="O75" s="401">
        <v>2012</v>
      </c>
      <c r="P75" s="402"/>
      <c r="Q75" s="401">
        <v>2016</v>
      </c>
      <c r="R75" s="402"/>
      <c r="S75" s="401">
        <v>2021</v>
      </c>
      <c r="T75" s="402"/>
      <c r="U75" s="401">
        <v>2026</v>
      </c>
      <c r="V75" s="402"/>
      <c r="W75" s="401">
        <v>2031</v>
      </c>
      <c r="X75" s="402"/>
      <c r="Y75" s="403">
        <v>2036</v>
      </c>
      <c r="Z75" s="403"/>
      <c r="AA75" s="403">
        <v>2041</v>
      </c>
      <c r="AB75" s="403"/>
      <c r="AC75" s="403">
        <v>2046</v>
      </c>
      <c r="AD75" s="403"/>
      <c r="AE75" s="403">
        <v>2051</v>
      </c>
      <c r="AF75" s="403"/>
      <c r="AG75" s="403">
        <v>2056</v>
      </c>
      <c r="AH75" s="417"/>
    </row>
    <row r="76" spans="2:34" ht="28.5" thickBot="1">
      <c r="B76" s="406"/>
      <c r="C76" s="49" t="s">
        <v>55</v>
      </c>
      <c r="D76" s="49" t="s">
        <v>55</v>
      </c>
      <c r="E76" s="49" t="s">
        <v>55</v>
      </c>
      <c r="F76" s="49" t="s">
        <v>55</v>
      </c>
      <c r="G76" s="49" t="s">
        <v>55</v>
      </c>
      <c r="H76" s="49" t="s">
        <v>55</v>
      </c>
      <c r="I76" s="49" t="s">
        <v>55</v>
      </c>
      <c r="J76" s="49" t="s">
        <v>55</v>
      </c>
      <c r="K76" s="49" t="s">
        <v>55</v>
      </c>
      <c r="L76" s="181" t="s">
        <v>55</v>
      </c>
      <c r="M76" s="50"/>
      <c r="N76" s="412"/>
      <c r="O76" s="49" t="s">
        <v>55</v>
      </c>
      <c r="P76" s="182" t="s">
        <v>33</v>
      </c>
      <c r="Q76" s="49" t="s">
        <v>55</v>
      </c>
      <c r="R76" s="182" t="s">
        <v>33</v>
      </c>
      <c r="S76" s="49" t="s">
        <v>55</v>
      </c>
      <c r="T76" s="182" t="s">
        <v>33</v>
      </c>
      <c r="U76" s="49" t="s">
        <v>55</v>
      </c>
      <c r="V76" s="182" t="s">
        <v>33</v>
      </c>
      <c r="W76" s="49" t="s">
        <v>55</v>
      </c>
      <c r="X76" s="182" t="s">
        <v>33</v>
      </c>
      <c r="Y76" s="49" t="s">
        <v>55</v>
      </c>
      <c r="Z76" s="182" t="s">
        <v>33</v>
      </c>
      <c r="AA76" s="49" t="s">
        <v>55</v>
      </c>
      <c r="AB76" s="182" t="s">
        <v>33</v>
      </c>
      <c r="AC76" s="49" t="s">
        <v>55</v>
      </c>
      <c r="AD76" s="182" t="s">
        <v>33</v>
      </c>
      <c r="AE76" s="49" t="s">
        <v>55</v>
      </c>
      <c r="AF76" s="182" t="s">
        <v>33</v>
      </c>
      <c r="AG76" s="49" t="s">
        <v>55</v>
      </c>
      <c r="AH76" s="183" t="s">
        <v>33</v>
      </c>
    </row>
    <row r="77" spans="1:34" ht="12.75">
      <c r="A77" s="2"/>
      <c r="B77" s="51"/>
      <c r="C77" s="52"/>
      <c r="D77" s="52"/>
      <c r="E77" s="53"/>
      <c r="F77" s="53"/>
      <c r="G77" s="95"/>
      <c r="H77" s="56"/>
      <c r="I77" s="56"/>
      <c r="J77" s="56"/>
      <c r="K77" s="56"/>
      <c r="L77" s="96"/>
      <c r="M77" s="2"/>
      <c r="N77" s="55"/>
      <c r="O77" s="56"/>
      <c r="P77" s="57"/>
      <c r="Q77" s="56"/>
      <c r="R77" s="57"/>
      <c r="S77" s="53"/>
      <c r="T77" s="58"/>
      <c r="U77" s="53"/>
      <c r="V77" s="58"/>
      <c r="W77" s="53"/>
      <c r="X77" s="98"/>
      <c r="Y77" s="67"/>
      <c r="Z77" s="67"/>
      <c r="AA77" s="67"/>
      <c r="AB77" s="67"/>
      <c r="AC77" s="67"/>
      <c r="AD77" s="46"/>
      <c r="AE77" s="46"/>
      <c r="AF77" s="46"/>
      <c r="AG77" s="46"/>
      <c r="AH77" s="100"/>
    </row>
    <row r="78" spans="1:34" ht="12.75">
      <c r="A78" s="2"/>
      <c r="B78" s="59" t="s">
        <v>11</v>
      </c>
      <c r="C78" s="60"/>
      <c r="D78" s="60"/>
      <c r="E78" s="60"/>
      <c r="F78" s="60"/>
      <c r="G78" s="60"/>
      <c r="H78" s="60"/>
      <c r="I78" s="60"/>
      <c r="J78" s="60"/>
      <c r="K78" s="60"/>
      <c r="L78" s="61"/>
      <c r="M78" s="2"/>
      <c r="N78" s="59" t="s">
        <v>11</v>
      </c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1"/>
    </row>
    <row r="79" spans="2:34" ht="12.75">
      <c r="B79" s="63" t="s">
        <v>41</v>
      </c>
      <c r="C79" s="52">
        <v>26770.39</v>
      </c>
      <c r="D79" s="52">
        <v>25600.277</v>
      </c>
      <c r="E79" s="52">
        <v>25268.891</v>
      </c>
      <c r="F79" s="52">
        <v>25095.338</v>
      </c>
      <c r="G79" s="52">
        <v>24928.149</v>
      </c>
      <c r="H79" s="52">
        <v>25038.437</v>
      </c>
      <c r="I79" s="52">
        <v>25359.106</v>
      </c>
      <c r="J79" s="52">
        <v>25450.355</v>
      </c>
      <c r="K79" s="52">
        <v>25704.876</v>
      </c>
      <c r="L79" s="64">
        <v>26895.916</v>
      </c>
      <c r="N79" s="63" t="s">
        <v>41</v>
      </c>
      <c r="O79" s="52">
        <v>62460.318</v>
      </c>
      <c r="P79" s="65">
        <v>2.4707511959571917</v>
      </c>
      <c r="Q79" s="52">
        <v>59019.892</v>
      </c>
      <c r="R79" s="65">
        <v>2.49967766364936</v>
      </c>
      <c r="S79" s="52">
        <v>52598.859</v>
      </c>
      <c r="T79" s="65">
        <v>2.6265953806189226</v>
      </c>
      <c r="U79" s="52">
        <v>46589.753</v>
      </c>
      <c r="V79" s="65">
        <v>2.8565699194618617</v>
      </c>
      <c r="W79" s="52">
        <v>39275.846</v>
      </c>
      <c r="X79" s="65">
        <v>3.22701053876586</v>
      </c>
      <c r="Y79" s="52">
        <v>32002.888</v>
      </c>
      <c r="Z79" s="65">
        <v>3.462546795485799</v>
      </c>
      <c r="AA79" s="52">
        <v>27869.857</v>
      </c>
      <c r="AB79" s="65">
        <v>3.4983666870228567</v>
      </c>
      <c r="AC79" s="52">
        <v>26098.529</v>
      </c>
      <c r="AD79" s="65">
        <v>3.4291373433473558</v>
      </c>
      <c r="AE79" s="52">
        <v>26830.675</v>
      </c>
      <c r="AF79" s="65">
        <v>3.242037115194227</v>
      </c>
      <c r="AG79" s="52">
        <v>29014.893</v>
      </c>
      <c r="AH79" s="66">
        <v>2.988655437447496</v>
      </c>
    </row>
    <row r="80" spans="2:34" ht="12.75">
      <c r="B80" s="55" t="s">
        <v>54</v>
      </c>
      <c r="C80" s="52"/>
      <c r="D80" s="52"/>
      <c r="E80" s="52"/>
      <c r="F80" s="52"/>
      <c r="G80" s="52"/>
      <c r="H80" s="52"/>
      <c r="I80" s="52"/>
      <c r="J80" s="52"/>
      <c r="K80" s="52"/>
      <c r="L80" s="64"/>
      <c r="N80" s="55" t="s">
        <v>54</v>
      </c>
      <c r="O80" s="52"/>
      <c r="P80" s="65"/>
      <c r="Q80" s="52"/>
      <c r="R80" s="65"/>
      <c r="S80" s="52"/>
      <c r="T80" s="65"/>
      <c r="U80" s="52"/>
      <c r="V80" s="65"/>
      <c r="W80" s="52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6"/>
    </row>
    <row r="81" spans="2:34" ht="12.75">
      <c r="B81" s="51"/>
      <c r="C81" s="56"/>
      <c r="D81" s="56"/>
      <c r="E81" s="56"/>
      <c r="F81" s="56"/>
      <c r="G81" s="56"/>
      <c r="H81" s="56"/>
      <c r="I81" s="56"/>
      <c r="J81" s="56"/>
      <c r="K81" s="56"/>
      <c r="L81" s="54"/>
      <c r="N81" s="55"/>
      <c r="O81" s="52"/>
      <c r="P81" s="67"/>
      <c r="Q81" s="52"/>
      <c r="R81" s="67"/>
      <c r="S81" s="52"/>
      <c r="T81" s="67"/>
      <c r="U81" s="52"/>
      <c r="V81" s="67"/>
      <c r="W81" s="52"/>
      <c r="X81" s="67"/>
      <c r="Y81" s="67"/>
      <c r="Z81" s="67"/>
      <c r="AA81" s="67"/>
      <c r="AB81" s="67"/>
      <c r="AC81" s="67"/>
      <c r="AD81" s="65"/>
      <c r="AE81" s="65"/>
      <c r="AF81" s="65"/>
      <c r="AG81" s="65"/>
      <c r="AH81" s="66"/>
    </row>
    <row r="82" spans="2:34" ht="12.75">
      <c r="B82" s="59" t="s">
        <v>12</v>
      </c>
      <c r="C82" s="60"/>
      <c r="D82" s="60"/>
      <c r="E82" s="60"/>
      <c r="F82" s="60"/>
      <c r="G82" s="60"/>
      <c r="H82" s="60"/>
      <c r="I82" s="60"/>
      <c r="J82" s="60"/>
      <c r="K82" s="60"/>
      <c r="L82" s="61"/>
      <c r="N82" s="59" t="s">
        <v>12</v>
      </c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1"/>
    </row>
    <row r="83" spans="2:34" ht="12.75">
      <c r="B83" s="63" t="s">
        <v>41</v>
      </c>
      <c r="C83" s="52">
        <v>80189.022</v>
      </c>
      <c r="D83" s="52">
        <v>77472.844</v>
      </c>
      <c r="E83" s="52">
        <v>75147.847</v>
      </c>
      <c r="F83" s="52">
        <v>72845.216</v>
      </c>
      <c r="G83" s="52">
        <v>69005.988</v>
      </c>
      <c r="H83" s="52">
        <v>67751.729</v>
      </c>
      <c r="I83" s="52">
        <v>68451.195</v>
      </c>
      <c r="J83" s="52">
        <v>70798.976</v>
      </c>
      <c r="K83" s="52">
        <v>71161.32</v>
      </c>
      <c r="L83" s="64">
        <v>73852.626</v>
      </c>
      <c r="N83" s="63" t="s">
        <v>41</v>
      </c>
      <c r="O83" s="52">
        <v>143606.894</v>
      </c>
      <c r="P83" s="65">
        <v>1.8915903196338335</v>
      </c>
      <c r="Q83" s="52">
        <v>146814.231</v>
      </c>
      <c r="R83" s="65">
        <v>1.770293081619019</v>
      </c>
      <c r="S83" s="52">
        <v>144190.809</v>
      </c>
      <c r="T83" s="65">
        <v>1.7666953751926702</v>
      </c>
      <c r="U83" s="52">
        <v>137175.884</v>
      </c>
      <c r="V83" s="65">
        <v>1.8632847401086976</v>
      </c>
      <c r="W83" s="52">
        <v>123058.946</v>
      </c>
      <c r="X83" s="65">
        <v>1.9936601739168347</v>
      </c>
      <c r="Y83" s="52">
        <v>106322.02</v>
      </c>
      <c r="Z83" s="65">
        <v>2.150660828859216</v>
      </c>
      <c r="AA83" s="52">
        <v>91590.288</v>
      </c>
      <c r="AB83" s="65">
        <v>2.209548249081945</v>
      </c>
      <c r="AC83" s="52">
        <v>84131.35</v>
      </c>
      <c r="AD83" s="65">
        <v>2.170090236692461</v>
      </c>
      <c r="AE83" s="52">
        <v>85624.363</v>
      </c>
      <c r="AF83" s="65">
        <v>2.062276517775859</v>
      </c>
      <c r="AG83" s="52">
        <v>85567.087</v>
      </c>
      <c r="AH83" s="66">
        <v>2.0641891039199582</v>
      </c>
    </row>
    <row r="84" spans="2:34" ht="12.75">
      <c r="B84" s="55" t="s">
        <v>54</v>
      </c>
      <c r="C84" s="52"/>
      <c r="D84" s="52"/>
      <c r="E84" s="52"/>
      <c r="F84" s="52"/>
      <c r="G84" s="52"/>
      <c r="H84" s="52"/>
      <c r="I84" s="52"/>
      <c r="J84" s="52"/>
      <c r="K84" s="52"/>
      <c r="L84" s="64"/>
      <c r="N84" s="55" t="s">
        <v>54</v>
      </c>
      <c r="O84" s="52"/>
      <c r="P84" s="65"/>
      <c r="Q84" s="52"/>
      <c r="R84" s="65"/>
      <c r="S84" s="52"/>
      <c r="T84" s="65"/>
      <c r="U84" s="52"/>
      <c r="V84" s="65"/>
      <c r="W84" s="52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6"/>
    </row>
    <row r="85" spans="2:34" ht="12.75">
      <c r="B85" s="55"/>
      <c r="C85" s="52"/>
      <c r="D85" s="52"/>
      <c r="E85" s="52"/>
      <c r="F85" s="52"/>
      <c r="G85" s="52"/>
      <c r="H85" s="52"/>
      <c r="I85" s="52"/>
      <c r="J85" s="52"/>
      <c r="K85" s="52"/>
      <c r="L85" s="64"/>
      <c r="N85" s="55"/>
      <c r="O85" s="52"/>
      <c r="P85" s="67"/>
      <c r="Q85" s="52"/>
      <c r="R85" s="67"/>
      <c r="S85" s="52"/>
      <c r="T85" s="67"/>
      <c r="U85" s="52"/>
      <c r="V85" s="67"/>
      <c r="W85" s="52"/>
      <c r="X85" s="67"/>
      <c r="Y85" s="67"/>
      <c r="Z85" s="67"/>
      <c r="AA85" s="67"/>
      <c r="AB85" s="67"/>
      <c r="AC85" s="67"/>
      <c r="AD85" s="65"/>
      <c r="AE85" s="65"/>
      <c r="AF85" s="65"/>
      <c r="AG85" s="65"/>
      <c r="AH85" s="66"/>
    </row>
    <row r="86" spans="2:34" ht="12.75">
      <c r="B86" s="59" t="s">
        <v>13</v>
      </c>
      <c r="C86" s="60"/>
      <c r="D86" s="60"/>
      <c r="E86" s="60"/>
      <c r="F86" s="60"/>
      <c r="G86" s="60"/>
      <c r="H86" s="60"/>
      <c r="I86" s="60"/>
      <c r="J86" s="60"/>
      <c r="K86" s="60"/>
      <c r="L86" s="61"/>
      <c r="N86" s="59" t="s">
        <v>13</v>
      </c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1"/>
    </row>
    <row r="87" spans="2:34" ht="12.75">
      <c r="B87" s="63" t="s">
        <v>41</v>
      </c>
      <c r="C87" s="52">
        <v>19426.641</v>
      </c>
      <c r="D87" s="52">
        <v>18587.23</v>
      </c>
      <c r="E87" s="52">
        <v>17788.198</v>
      </c>
      <c r="F87" s="52">
        <v>17488.836</v>
      </c>
      <c r="G87" s="52">
        <v>17918.895</v>
      </c>
      <c r="H87" s="52">
        <v>17428.92</v>
      </c>
      <c r="I87" s="52">
        <v>17388.305</v>
      </c>
      <c r="J87" s="52">
        <v>18900.66</v>
      </c>
      <c r="K87" s="52">
        <v>20566.788</v>
      </c>
      <c r="L87" s="64">
        <v>22996.683</v>
      </c>
      <c r="N87" s="63" t="s">
        <v>41</v>
      </c>
      <c r="O87" s="52">
        <v>17525.409</v>
      </c>
      <c r="P87" s="65">
        <v>5.69</v>
      </c>
      <c r="Q87" s="52">
        <v>16506.869</v>
      </c>
      <c r="R87" s="65">
        <v>5.88</v>
      </c>
      <c r="S87" s="52">
        <v>14829.955</v>
      </c>
      <c r="T87" s="65">
        <v>6.4</v>
      </c>
      <c r="U87" s="52">
        <v>12112.952</v>
      </c>
      <c r="V87" s="65">
        <v>7.14</v>
      </c>
      <c r="W87" s="52">
        <v>10713.982</v>
      </c>
      <c r="X87" s="65">
        <v>7.49</v>
      </c>
      <c r="Y87" s="52">
        <v>9524.746</v>
      </c>
      <c r="Z87" s="65">
        <v>7.7</v>
      </c>
      <c r="AA87" s="52">
        <v>8816.883</v>
      </c>
      <c r="AB87" s="65">
        <v>7.37</v>
      </c>
      <c r="AC87" s="52">
        <v>9304.089</v>
      </c>
      <c r="AD87" s="65">
        <v>6.7</v>
      </c>
      <c r="AE87" s="52">
        <v>9982.368</v>
      </c>
      <c r="AF87" s="65">
        <v>6.17</v>
      </c>
      <c r="AG87" s="52">
        <v>9835.183</v>
      </c>
      <c r="AH87" s="66">
        <v>5.64</v>
      </c>
    </row>
    <row r="88" spans="2:34" ht="12.75">
      <c r="B88" s="55" t="s">
        <v>54</v>
      </c>
      <c r="C88" s="52"/>
      <c r="D88" s="52"/>
      <c r="E88" s="52"/>
      <c r="F88" s="52"/>
      <c r="G88" s="52"/>
      <c r="H88" s="52"/>
      <c r="I88" s="52"/>
      <c r="J88" s="52"/>
      <c r="K88" s="52"/>
      <c r="L88" s="64"/>
      <c r="N88" s="55" t="s">
        <v>54</v>
      </c>
      <c r="O88" s="52"/>
      <c r="P88" s="65"/>
      <c r="Q88" s="52"/>
      <c r="R88" s="65"/>
      <c r="S88" s="52"/>
      <c r="T88" s="65"/>
      <c r="U88" s="52"/>
      <c r="V88" s="65"/>
      <c r="W88" s="52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6"/>
    </row>
    <row r="89" spans="2:34" ht="12.75">
      <c r="B89" s="51"/>
      <c r="C89" s="56"/>
      <c r="D89" s="56"/>
      <c r="E89" s="56"/>
      <c r="F89" s="56"/>
      <c r="G89" s="56"/>
      <c r="H89" s="56"/>
      <c r="I89" s="56"/>
      <c r="J89" s="56"/>
      <c r="K89" s="56"/>
      <c r="L89" s="54"/>
      <c r="N89" s="55"/>
      <c r="O89" s="52"/>
      <c r="P89" s="67"/>
      <c r="Q89" s="52"/>
      <c r="R89" s="67"/>
      <c r="S89" s="52"/>
      <c r="T89" s="67"/>
      <c r="U89" s="52"/>
      <c r="V89" s="67"/>
      <c r="W89" s="52"/>
      <c r="X89" s="67"/>
      <c r="Y89" s="67"/>
      <c r="Z89" s="67"/>
      <c r="AA89" s="67"/>
      <c r="AB89" s="67"/>
      <c r="AC89" s="67"/>
      <c r="AD89" s="65"/>
      <c r="AE89" s="65"/>
      <c r="AF89" s="65"/>
      <c r="AG89" s="65"/>
      <c r="AH89" s="66"/>
    </row>
    <row r="90" spans="2:34" ht="12.75">
      <c r="B90" s="59" t="s">
        <v>14</v>
      </c>
      <c r="C90" s="60"/>
      <c r="D90" s="60"/>
      <c r="E90" s="60"/>
      <c r="F90" s="60"/>
      <c r="G90" s="60"/>
      <c r="H90" s="60"/>
      <c r="I90" s="60"/>
      <c r="J90" s="60"/>
      <c r="K90" s="60"/>
      <c r="L90" s="61"/>
      <c r="N90" s="59" t="s">
        <v>14</v>
      </c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1"/>
    </row>
    <row r="91" spans="2:34" ht="12.75">
      <c r="B91" s="63" t="s">
        <v>41</v>
      </c>
      <c r="C91" s="52">
        <v>126386.053</v>
      </c>
      <c r="D91" s="52">
        <v>121660.351</v>
      </c>
      <c r="E91" s="52">
        <v>118204.936</v>
      </c>
      <c r="F91" s="52">
        <v>115429.39</v>
      </c>
      <c r="G91" s="52">
        <v>111853.032</v>
      </c>
      <c r="H91" s="52">
        <v>110219.086</v>
      </c>
      <c r="I91" s="52">
        <v>111198.606</v>
      </c>
      <c r="J91" s="52">
        <v>115149.991</v>
      </c>
      <c r="K91" s="52">
        <v>117432.984</v>
      </c>
      <c r="L91" s="64">
        <v>123745.225</v>
      </c>
      <c r="N91" s="63" t="s">
        <v>41</v>
      </c>
      <c r="O91" s="67">
        <v>223592.621</v>
      </c>
      <c r="P91" s="65">
        <v>1.4667292167675128</v>
      </c>
      <c r="Q91" s="67">
        <v>222340.992</v>
      </c>
      <c r="R91" s="65">
        <v>1.4132491494438424</v>
      </c>
      <c r="S91" s="67">
        <v>211619.623</v>
      </c>
      <c r="T91" s="65">
        <v>1.4409815623898734</v>
      </c>
      <c r="U91" s="67">
        <v>195878.589</v>
      </c>
      <c r="V91" s="65">
        <v>1.5359980218737384</v>
      </c>
      <c r="W91" s="67">
        <v>173048.774</v>
      </c>
      <c r="X91" s="65">
        <v>1.6617629332380048</v>
      </c>
      <c r="Y91" s="52">
        <v>147849.654</v>
      </c>
      <c r="Z91" s="65">
        <v>1.7887795158556572</v>
      </c>
      <c r="AA91" s="52">
        <v>128277.028</v>
      </c>
      <c r="AB91" s="65">
        <v>1.8229672956543435</v>
      </c>
      <c r="AC91" s="52">
        <v>119533.968</v>
      </c>
      <c r="AD91" s="65">
        <v>1.7791520297054801</v>
      </c>
      <c r="AE91" s="52">
        <v>122437.406</v>
      </c>
      <c r="AF91" s="65">
        <v>1.6845713648492566</v>
      </c>
      <c r="AG91" s="52">
        <v>124417.163</v>
      </c>
      <c r="AH91" s="66">
        <v>1.643138592033698</v>
      </c>
    </row>
    <row r="92" spans="2:34" ht="13.5" thickBot="1">
      <c r="B92" s="68" t="s">
        <v>54</v>
      </c>
      <c r="C92" s="69"/>
      <c r="D92" s="69"/>
      <c r="E92" s="69"/>
      <c r="F92" s="69"/>
      <c r="G92" s="69"/>
      <c r="H92" s="97"/>
      <c r="I92" s="97"/>
      <c r="J92" s="97"/>
      <c r="K92" s="97"/>
      <c r="L92" s="70"/>
      <c r="N92" s="68" t="s">
        <v>54</v>
      </c>
      <c r="O92" s="71"/>
      <c r="P92" s="72"/>
      <c r="Q92" s="71"/>
      <c r="R92" s="72"/>
      <c r="S92" s="71"/>
      <c r="T92" s="72"/>
      <c r="U92" s="71"/>
      <c r="V92" s="72"/>
      <c r="W92" s="71"/>
      <c r="X92" s="72"/>
      <c r="Y92" s="99"/>
      <c r="Z92" s="99"/>
      <c r="AA92" s="99"/>
      <c r="AB92" s="99"/>
      <c r="AC92" s="99"/>
      <c r="AD92" s="99"/>
      <c r="AE92" s="99"/>
      <c r="AF92" s="99"/>
      <c r="AG92" s="99"/>
      <c r="AH92" s="333"/>
    </row>
    <row r="93" spans="2:30" ht="12.75"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O93" s="53"/>
      <c r="P93" s="53"/>
      <c r="Q93" s="53"/>
      <c r="R93" s="53"/>
      <c r="S93" s="53"/>
      <c r="T93" s="53"/>
      <c r="U93" s="53"/>
      <c r="V93" s="53"/>
      <c r="W93" s="58"/>
      <c r="X93" s="58"/>
      <c r="Y93" s="58"/>
      <c r="Z93" s="58"/>
      <c r="AA93" s="58"/>
      <c r="AB93" s="58"/>
      <c r="AC93" s="58"/>
      <c r="AD93" s="58"/>
    </row>
    <row r="94" spans="2:30" ht="13.5" thickBot="1"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  <c r="O94" s="53"/>
      <c r="P94" s="53"/>
      <c r="Q94" s="53"/>
      <c r="R94" s="53"/>
      <c r="S94" s="53"/>
      <c r="T94" s="53"/>
      <c r="U94" s="53"/>
      <c r="V94" s="53"/>
      <c r="W94" s="58"/>
      <c r="X94" s="58"/>
      <c r="Y94" s="58"/>
      <c r="Z94" s="58"/>
      <c r="AA94" s="58"/>
      <c r="AB94" s="58"/>
      <c r="AC94" s="58"/>
      <c r="AD94" s="58"/>
    </row>
    <row r="95" spans="1:31" ht="13.5">
      <c r="A95" s="2"/>
      <c r="B95" s="396" t="s">
        <v>120</v>
      </c>
      <c r="C95" s="399"/>
      <c r="D95" s="399"/>
      <c r="E95" s="400"/>
      <c r="F95" s="74"/>
      <c r="M95" s="75"/>
      <c r="N95" s="396" t="s">
        <v>72</v>
      </c>
      <c r="O95" s="397"/>
      <c r="P95" s="397"/>
      <c r="Q95" s="397"/>
      <c r="R95" s="397"/>
      <c r="S95" s="398"/>
      <c r="T95" s="74"/>
      <c r="U95" s="396" t="s">
        <v>109</v>
      </c>
      <c r="V95" s="397"/>
      <c r="W95" s="397"/>
      <c r="X95" s="397"/>
      <c r="Y95" s="397"/>
      <c r="Z95" s="398"/>
      <c r="AA95" s="75"/>
      <c r="AB95" s="75"/>
      <c r="AC95" s="75"/>
      <c r="AD95" s="75"/>
      <c r="AE95" s="75"/>
    </row>
    <row r="96" spans="1:31" ht="14.25" thickBot="1">
      <c r="A96" s="2"/>
      <c r="B96" s="184" t="s">
        <v>73</v>
      </c>
      <c r="C96" s="131" t="s">
        <v>35</v>
      </c>
      <c r="D96" s="131" t="s">
        <v>74</v>
      </c>
      <c r="E96" s="132" t="s">
        <v>75</v>
      </c>
      <c r="F96" s="74"/>
      <c r="M96" s="75"/>
      <c r="N96" s="185" t="s">
        <v>73</v>
      </c>
      <c r="O96" s="113" t="s">
        <v>35</v>
      </c>
      <c r="P96" s="113" t="s">
        <v>74</v>
      </c>
      <c r="Q96" s="113" t="s">
        <v>37</v>
      </c>
      <c r="R96" s="113" t="s">
        <v>95</v>
      </c>
      <c r="S96" s="186" t="s">
        <v>75</v>
      </c>
      <c r="T96" s="74"/>
      <c r="U96" s="185" t="s">
        <v>73</v>
      </c>
      <c r="V96" s="113" t="s">
        <v>35</v>
      </c>
      <c r="W96" s="131" t="s">
        <v>74</v>
      </c>
      <c r="X96" s="113" t="s">
        <v>37</v>
      </c>
      <c r="Y96" s="113" t="s">
        <v>95</v>
      </c>
      <c r="Z96" s="186" t="s">
        <v>75</v>
      </c>
      <c r="AA96" s="75"/>
      <c r="AB96" s="75"/>
      <c r="AC96" s="75"/>
      <c r="AD96" s="75"/>
      <c r="AE96" s="75"/>
    </row>
    <row r="97" spans="1:31" ht="13.5">
      <c r="A97" s="2"/>
      <c r="B97" s="78" t="s">
        <v>14</v>
      </c>
      <c r="C97" s="79" t="s">
        <v>22</v>
      </c>
      <c r="D97" s="102">
        <f>$C$28</f>
        <v>6933.173</v>
      </c>
      <c r="E97" s="104">
        <f>4*$D$97</f>
        <v>27732.692</v>
      </c>
      <c r="F97" s="74"/>
      <c r="M97" s="75"/>
      <c r="N97" s="80" t="s">
        <v>14</v>
      </c>
      <c r="O97" s="114" t="s">
        <v>22</v>
      </c>
      <c r="P97" s="81">
        <f>$O$28</f>
        <v>9554.172</v>
      </c>
      <c r="Q97" s="82">
        <f>$P$28</f>
        <v>3.852296714293763</v>
      </c>
      <c r="R97" s="116">
        <f>(Q97*P97)/100</f>
        <v>368.0550540339747</v>
      </c>
      <c r="S97" s="117">
        <f>4*P97</f>
        <v>38216.688</v>
      </c>
      <c r="T97" s="74"/>
      <c r="U97" s="80" t="s">
        <v>14</v>
      </c>
      <c r="V97" s="114" t="s">
        <v>22</v>
      </c>
      <c r="W97" s="81">
        <f>D97+P97</f>
        <v>16487.345</v>
      </c>
      <c r="X97" s="82"/>
      <c r="Y97" s="116"/>
      <c r="Z97" s="117">
        <f>4*W97</f>
        <v>65949.38</v>
      </c>
      <c r="AA97" s="75"/>
      <c r="AB97" s="75"/>
      <c r="AC97" s="75"/>
      <c r="AD97" s="75"/>
      <c r="AE97" s="75"/>
    </row>
    <row r="98" spans="1:31" ht="13.5">
      <c r="A98" s="2"/>
      <c r="B98" s="78"/>
      <c r="C98" s="79" t="s">
        <v>23</v>
      </c>
      <c r="D98" s="102">
        <f>$D$28</f>
        <v>5980</v>
      </c>
      <c r="E98" s="104">
        <f>5*$D$98</f>
        <v>29900</v>
      </c>
      <c r="F98" s="74"/>
      <c r="M98" s="75"/>
      <c r="N98" s="78"/>
      <c r="O98" s="79" t="s">
        <v>23</v>
      </c>
      <c r="P98" s="52">
        <f>$Q$28</f>
        <v>11171.09</v>
      </c>
      <c r="Q98" s="84">
        <f>$R$28</f>
        <v>3.6161753373483263</v>
      </c>
      <c r="R98" s="88">
        <f aca="true" t="shared" si="0" ref="R98:R106">(Q98*P98)/100</f>
        <v>403.96620149298514</v>
      </c>
      <c r="S98" s="118">
        <f aca="true" t="shared" si="1" ref="S98:S106">5*P98</f>
        <v>55855.45</v>
      </c>
      <c r="T98" s="74"/>
      <c r="U98" s="78"/>
      <c r="V98" s="79" t="s">
        <v>23</v>
      </c>
      <c r="W98" s="52">
        <f aca="true" t="shared" si="2" ref="W98:W106">D98+P98</f>
        <v>17151.09</v>
      </c>
      <c r="X98" s="84"/>
      <c r="Y98" s="88"/>
      <c r="Z98" s="118">
        <f aca="true" t="shared" si="3" ref="Z98:Z106">5*W98</f>
        <v>85755.45</v>
      </c>
      <c r="AA98" s="75"/>
      <c r="AB98" s="75"/>
      <c r="AC98" s="75"/>
      <c r="AD98" s="75"/>
      <c r="AE98" s="75"/>
    </row>
    <row r="99" spans="1:31" ht="13.5">
      <c r="A99" s="2"/>
      <c r="B99" s="78"/>
      <c r="C99" s="79" t="s">
        <v>24</v>
      </c>
      <c r="D99" s="102">
        <f>$E$28</f>
        <v>5621.529</v>
      </c>
      <c r="E99" s="104">
        <f>5*$D$99</f>
        <v>28107.645000000004</v>
      </c>
      <c r="F99" s="74"/>
      <c r="M99" s="75"/>
      <c r="N99" s="78"/>
      <c r="O99" s="79" t="s">
        <v>24</v>
      </c>
      <c r="P99" s="52">
        <f>$S$28</f>
        <v>11820.152</v>
      </c>
      <c r="Q99" s="84">
        <f>$T$28</f>
        <v>3.7418088913000545</v>
      </c>
      <c r="R99" s="88">
        <f t="shared" si="0"/>
        <v>442.2874985011812</v>
      </c>
      <c r="S99" s="118">
        <f t="shared" si="1"/>
        <v>59100.76</v>
      </c>
      <c r="T99" s="74"/>
      <c r="U99" s="78"/>
      <c r="V99" s="79" t="s">
        <v>24</v>
      </c>
      <c r="W99" s="52">
        <f t="shared" si="2"/>
        <v>17441.681</v>
      </c>
      <c r="X99" s="84"/>
      <c r="Y99" s="88"/>
      <c r="Z99" s="118">
        <f t="shared" si="3"/>
        <v>87208.405</v>
      </c>
      <c r="AA99" s="75"/>
      <c r="AB99" s="75"/>
      <c r="AC99" s="75"/>
      <c r="AD99" s="75"/>
      <c r="AE99" s="75"/>
    </row>
    <row r="100" spans="1:31" ht="13.5">
      <c r="A100" s="2"/>
      <c r="B100" s="78"/>
      <c r="C100" s="79" t="s">
        <v>25</v>
      </c>
      <c r="D100" s="102">
        <f>$F$28</f>
        <v>5726.322</v>
      </c>
      <c r="E100" s="104">
        <f>5*$D$100</f>
        <v>28631.61</v>
      </c>
      <c r="F100" s="74"/>
      <c r="M100" s="75"/>
      <c r="N100" s="78"/>
      <c r="O100" s="79" t="s">
        <v>25</v>
      </c>
      <c r="P100" s="52">
        <f>$U$28</f>
        <v>12671.466</v>
      </c>
      <c r="Q100" s="84">
        <f>$V$28</f>
        <v>3.6580127022200126</v>
      </c>
      <c r="R100" s="88">
        <f t="shared" si="0"/>
        <v>463.5238358374902</v>
      </c>
      <c r="S100" s="118">
        <f t="shared" si="1"/>
        <v>63357.33</v>
      </c>
      <c r="T100" s="74"/>
      <c r="U100" s="78"/>
      <c r="V100" s="79" t="s">
        <v>25</v>
      </c>
      <c r="W100" s="52">
        <f t="shared" si="2"/>
        <v>18397.788</v>
      </c>
      <c r="X100" s="84"/>
      <c r="Y100" s="88"/>
      <c r="Z100" s="118">
        <f t="shared" si="3"/>
        <v>91988.94</v>
      </c>
      <c r="AA100" s="75"/>
      <c r="AB100" s="75"/>
      <c r="AC100" s="75"/>
      <c r="AD100" s="75"/>
      <c r="AE100" s="75"/>
    </row>
    <row r="101" spans="1:31" ht="13.5">
      <c r="A101" s="2"/>
      <c r="B101" s="78"/>
      <c r="C101" s="79" t="s">
        <v>26</v>
      </c>
      <c r="D101" s="102">
        <f>$G$28</f>
        <v>5215.814</v>
      </c>
      <c r="E101" s="104">
        <f>5*$D$101</f>
        <v>26079.07</v>
      </c>
      <c r="F101" s="2"/>
      <c r="M101" s="75"/>
      <c r="N101" s="78"/>
      <c r="O101" s="79" t="s">
        <v>26</v>
      </c>
      <c r="P101" s="52">
        <f>$W$28</f>
        <v>12432.787</v>
      </c>
      <c r="Q101" s="84">
        <f>$X$28</f>
        <v>3.5838661436717816</v>
      </c>
      <c r="R101" s="88">
        <f t="shared" si="0"/>
        <v>445.5744440078266</v>
      </c>
      <c r="S101" s="118">
        <f t="shared" si="1"/>
        <v>62163.935</v>
      </c>
      <c r="T101" s="74"/>
      <c r="U101" s="78"/>
      <c r="V101" s="79" t="s">
        <v>26</v>
      </c>
      <c r="W101" s="52">
        <f t="shared" si="2"/>
        <v>17648.601000000002</v>
      </c>
      <c r="X101" s="84"/>
      <c r="Y101" s="88"/>
      <c r="Z101" s="118">
        <f t="shared" si="3"/>
        <v>88243.005</v>
      </c>
      <c r="AA101" s="75"/>
      <c r="AB101" s="75"/>
      <c r="AC101" s="75"/>
      <c r="AD101" s="75"/>
      <c r="AE101" s="75"/>
    </row>
    <row r="102" spans="1:31" ht="13.5">
      <c r="A102" s="2"/>
      <c r="B102" s="78"/>
      <c r="C102" s="79" t="s">
        <v>27</v>
      </c>
      <c r="D102" s="102">
        <f>$H$28</f>
        <v>4743.578</v>
      </c>
      <c r="E102" s="104">
        <f>5*$D$102</f>
        <v>23717.890000000003</v>
      </c>
      <c r="F102" s="2"/>
      <c r="M102" s="75"/>
      <c r="N102" s="78"/>
      <c r="O102" s="79" t="s">
        <v>27</v>
      </c>
      <c r="P102" s="52">
        <f>$Y$28</f>
        <v>11035.481</v>
      </c>
      <c r="Q102" s="84">
        <f>$Z$28</f>
        <v>3.7035285584578888</v>
      </c>
      <c r="R102" s="88">
        <f t="shared" si="0"/>
        <v>408.7021903981942</v>
      </c>
      <c r="S102" s="118">
        <f t="shared" si="1"/>
        <v>55177.405</v>
      </c>
      <c r="T102" s="74"/>
      <c r="U102" s="78"/>
      <c r="V102" s="79" t="s">
        <v>27</v>
      </c>
      <c r="W102" s="52">
        <f t="shared" si="2"/>
        <v>15779.059000000001</v>
      </c>
      <c r="X102" s="84"/>
      <c r="Y102" s="88"/>
      <c r="Z102" s="118">
        <f t="shared" si="3"/>
        <v>78895.29500000001</v>
      </c>
      <c r="AA102" s="75"/>
      <c r="AB102" s="75"/>
      <c r="AC102" s="75"/>
      <c r="AD102" s="75"/>
      <c r="AE102" s="75"/>
    </row>
    <row r="103" spans="1:31" ht="13.5">
      <c r="A103" s="2"/>
      <c r="B103" s="78"/>
      <c r="C103" s="79" t="s">
        <v>28</v>
      </c>
      <c r="D103" s="102">
        <f>$I$28</f>
        <v>4316.056</v>
      </c>
      <c r="E103" s="104">
        <f>5*$D$103</f>
        <v>21580.28</v>
      </c>
      <c r="F103" s="2"/>
      <c r="M103" s="75"/>
      <c r="N103" s="78"/>
      <c r="O103" s="79" t="s">
        <v>28</v>
      </c>
      <c r="P103" s="52">
        <f>$AA$28</f>
        <v>8864.745</v>
      </c>
      <c r="Q103" s="84">
        <f>$AB$28</f>
        <v>3.725701935005642</v>
      </c>
      <c r="R103" s="88">
        <f t="shared" si="0"/>
        <v>330.27397599831596</v>
      </c>
      <c r="S103" s="118">
        <f t="shared" si="1"/>
        <v>44323.725000000006</v>
      </c>
      <c r="T103" s="74"/>
      <c r="U103" s="78"/>
      <c r="V103" s="79" t="s">
        <v>28</v>
      </c>
      <c r="W103" s="52">
        <f t="shared" si="2"/>
        <v>13180.801</v>
      </c>
      <c r="X103" s="84"/>
      <c r="Y103" s="88"/>
      <c r="Z103" s="118">
        <f t="shared" si="3"/>
        <v>65904.005</v>
      </c>
      <c r="AA103" s="75"/>
      <c r="AB103" s="75"/>
      <c r="AC103" s="75"/>
      <c r="AD103" s="75"/>
      <c r="AE103" s="75"/>
    </row>
    <row r="104" spans="1:31" ht="13.5">
      <c r="A104" s="2"/>
      <c r="B104" s="78"/>
      <c r="C104" s="79" t="s">
        <v>29</v>
      </c>
      <c r="D104" s="102">
        <f>$J$28</f>
        <v>4878.699</v>
      </c>
      <c r="E104" s="104">
        <f>5*$D$104</f>
        <v>24393.495</v>
      </c>
      <c r="F104" s="2"/>
      <c r="M104" s="75"/>
      <c r="N104" s="78"/>
      <c r="O104" s="79" t="s">
        <v>29</v>
      </c>
      <c r="P104" s="52">
        <f>$AC$28</f>
        <v>7030.066</v>
      </c>
      <c r="Q104" s="84">
        <f>$AD$28</f>
        <v>3.765827836147399</v>
      </c>
      <c r="R104" s="88">
        <f t="shared" si="0"/>
        <v>264.740182327534</v>
      </c>
      <c r="S104" s="118">
        <f t="shared" si="1"/>
        <v>35150.33</v>
      </c>
      <c r="T104" s="74"/>
      <c r="U104" s="78"/>
      <c r="V104" s="79" t="s">
        <v>29</v>
      </c>
      <c r="W104" s="52">
        <f t="shared" si="2"/>
        <v>11908.765</v>
      </c>
      <c r="X104" s="84"/>
      <c r="Y104" s="88"/>
      <c r="Z104" s="118">
        <f t="shared" si="3"/>
        <v>59543.825</v>
      </c>
      <c r="AA104" s="75"/>
      <c r="AB104" s="75"/>
      <c r="AC104" s="75"/>
      <c r="AD104" s="75"/>
      <c r="AE104" s="75"/>
    </row>
    <row r="105" spans="1:31" ht="13.5">
      <c r="A105" s="2"/>
      <c r="B105" s="78"/>
      <c r="C105" s="79" t="s">
        <v>30</v>
      </c>
      <c r="D105" s="102">
        <f>$K$28</f>
        <v>4208.735</v>
      </c>
      <c r="E105" s="104">
        <f>5*$D$105</f>
        <v>21043.675</v>
      </c>
      <c r="F105" s="2"/>
      <c r="M105" s="75"/>
      <c r="N105" s="78"/>
      <c r="O105" s="79" t="s">
        <v>30</v>
      </c>
      <c r="P105" s="52">
        <f>$AE$28</f>
        <v>7844.885</v>
      </c>
      <c r="Q105" s="84">
        <f>$AF$28</f>
        <v>3.479146192162669</v>
      </c>
      <c r="R105" s="88">
        <f t="shared" si="0"/>
        <v>272.9350177570404</v>
      </c>
      <c r="S105" s="118">
        <f t="shared" si="1"/>
        <v>39224.425</v>
      </c>
      <c r="T105" s="74"/>
      <c r="U105" s="78"/>
      <c r="V105" s="79" t="s">
        <v>30</v>
      </c>
      <c r="W105" s="52">
        <f t="shared" si="2"/>
        <v>12053.619999999999</v>
      </c>
      <c r="X105" s="84"/>
      <c r="Y105" s="88"/>
      <c r="Z105" s="118">
        <f t="shared" si="3"/>
        <v>60268.09999999999</v>
      </c>
      <c r="AA105" s="75"/>
      <c r="AB105" s="75"/>
      <c r="AC105" s="75"/>
      <c r="AD105" s="75"/>
      <c r="AE105" s="75"/>
    </row>
    <row r="106" spans="1:31" ht="14.25" thickBot="1">
      <c r="A106" s="2"/>
      <c r="B106" s="85"/>
      <c r="C106" s="119" t="s">
        <v>31</v>
      </c>
      <c r="D106" s="110">
        <f>$L$28</f>
        <v>4268.543</v>
      </c>
      <c r="E106" s="105">
        <f>5*$D$106</f>
        <v>21342.714999999997</v>
      </c>
      <c r="F106" s="2"/>
      <c r="M106" s="75"/>
      <c r="N106" s="85"/>
      <c r="O106" s="119" t="s">
        <v>31</v>
      </c>
      <c r="P106" s="69">
        <f>$AG$28</f>
        <v>7924.184</v>
      </c>
      <c r="Q106" s="86">
        <f>$AH$28</f>
        <v>3.1840497090119526</v>
      </c>
      <c r="R106" s="120">
        <f t="shared" si="0"/>
        <v>252.3099575935717</v>
      </c>
      <c r="S106" s="121">
        <f t="shared" si="1"/>
        <v>39620.92</v>
      </c>
      <c r="T106" s="74"/>
      <c r="U106" s="85"/>
      <c r="V106" s="119" t="s">
        <v>31</v>
      </c>
      <c r="W106" s="69">
        <f t="shared" si="2"/>
        <v>12192.726999999999</v>
      </c>
      <c r="X106" s="86"/>
      <c r="Y106" s="120"/>
      <c r="Z106" s="121">
        <f t="shared" si="3"/>
        <v>60963.634999999995</v>
      </c>
      <c r="AA106" s="75"/>
      <c r="AB106" s="75"/>
      <c r="AC106" s="75"/>
      <c r="AD106" s="75"/>
      <c r="AE106" s="75"/>
    </row>
    <row r="107" spans="1:31" ht="14.25" thickBot="1">
      <c r="A107" s="2"/>
      <c r="B107" s="106"/>
      <c r="C107" s="83"/>
      <c r="D107" s="102"/>
      <c r="E107" s="53"/>
      <c r="F107" s="76"/>
      <c r="M107" s="77"/>
      <c r="N107" s="106"/>
      <c r="O107" s="83"/>
      <c r="P107" s="88"/>
      <c r="Q107" s="89"/>
      <c r="R107" s="88"/>
      <c r="S107" s="73"/>
      <c r="T107" s="74"/>
      <c r="U107" s="106"/>
      <c r="V107" s="83"/>
      <c r="W107" s="88"/>
      <c r="X107" s="89"/>
      <c r="Y107" s="88"/>
      <c r="Z107" s="73"/>
      <c r="AA107" s="77"/>
      <c r="AB107" s="77"/>
      <c r="AC107" s="77"/>
      <c r="AD107" s="77"/>
      <c r="AE107" s="75"/>
    </row>
    <row r="108" spans="1:31" ht="13.5">
      <c r="A108" s="2"/>
      <c r="B108" s="90" t="s">
        <v>11</v>
      </c>
      <c r="C108" s="114" t="s">
        <v>22</v>
      </c>
      <c r="D108" s="115">
        <f>$C$16</f>
        <v>1631.588</v>
      </c>
      <c r="E108" s="103">
        <f>4*D108</f>
        <v>6526.352</v>
      </c>
      <c r="F108" s="74"/>
      <c r="M108" s="75"/>
      <c r="N108" s="80" t="s">
        <v>11</v>
      </c>
      <c r="O108" s="114" t="s">
        <v>22</v>
      </c>
      <c r="P108" s="81">
        <f>$O$16</f>
        <v>2945.143</v>
      </c>
      <c r="Q108" s="81">
        <f>$P$16</f>
        <v>4.816567170271935</v>
      </c>
      <c r="R108" s="116">
        <f>(Q108*P108)/100</f>
        <v>141.854790855562</v>
      </c>
      <c r="S108" s="117">
        <f>4*P108</f>
        <v>11780.572</v>
      </c>
      <c r="T108" s="76"/>
      <c r="U108" s="80" t="s">
        <v>11</v>
      </c>
      <c r="V108" s="114" t="s">
        <v>22</v>
      </c>
      <c r="W108" s="81">
        <f>D108+P108</f>
        <v>4576.731</v>
      </c>
      <c r="X108" s="81"/>
      <c r="Y108" s="116"/>
      <c r="Z108" s="117">
        <f>4*W108</f>
        <v>18306.924</v>
      </c>
      <c r="AA108" s="75"/>
      <c r="AB108" s="75"/>
      <c r="AC108" s="75"/>
      <c r="AD108" s="75"/>
      <c r="AE108" s="75"/>
    </row>
    <row r="109" spans="1:31" ht="13.5">
      <c r="A109" s="2"/>
      <c r="B109" s="91"/>
      <c r="C109" s="79" t="s">
        <v>23</v>
      </c>
      <c r="D109" s="102">
        <f>$D$16</f>
        <v>1330.469</v>
      </c>
      <c r="E109" s="104">
        <f aca="true" t="shared" si="4" ref="E109:E117">5*D109</f>
        <v>6652.345</v>
      </c>
      <c r="F109" s="74"/>
      <c r="M109" s="92"/>
      <c r="N109" s="78"/>
      <c r="O109" s="79" t="s">
        <v>23</v>
      </c>
      <c r="P109" s="52">
        <f>$Q$16</f>
        <v>3224.748</v>
      </c>
      <c r="Q109" s="52">
        <f>$R$16</f>
        <v>4.725577288264697</v>
      </c>
      <c r="R109" s="88">
        <f aca="true" t="shared" si="5" ref="R109:R117">(Q109*P109)/100</f>
        <v>152.38795909177006</v>
      </c>
      <c r="S109" s="118">
        <f aca="true" t="shared" si="6" ref="S109:S117">5*P109</f>
        <v>16123.74</v>
      </c>
      <c r="T109" s="74"/>
      <c r="U109" s="78"/>
      <c r="V109" s="79" t="s">
        <v>23</v>
      </c>
      <c r="W109" s="52">
        <f aca="true" t="shared" si="7" ref="W109:W117">D109+P109</f>
        <v>4555.217000000001</v>
      </c>
      <c r="X109" s="52"/>
      <c r="Y109" s="88"/>
      <c r="Z109" s="118">
        <f aca="true" t="shared" si="8" ref="Z109:Z117">5*W109</f>
        <v>22776.085000000003</v>
      </c>
      <c r="AA109" s="92"/>
      <c r="AB109" s="92"/>
      <c r="AC109" s="92"/>
      <c r="AD109" s="92"/>
      <c r="AE109" s="92"/>
    </row>
    <row r="110" spans="1:31" ht="13.5">
      <c r="A110" s="2"/>
      <c r="B110" s="91"/>
      <c r="C110" s="79" t="s">
        <v>24</v>
      </c>
      <c r="D110" s="102">
        <f>$E$16</f>
        <v>1210.532</v>
      </c>
      <c r="E110" s="104">
        <f t="shared" si="4"/>
        <v>6052.66</v>
      </c>
      <c r="F110" s="2"/>
      <c r="M110" s="2"/>
      <c r="N110" s="78"/>
      <c r="O110" s="79" t="s">
        <v>24</v>
      </c>
      <c r="P110" s="52">
        <f>$S$16</f>
        <v>2902.882</v>
      </c>
      <c r="Q110" s="52">
        <f>$T$16</f>
        <v>5.03031782787298</v>
      </c>
      <c r="R110" s="88">
        <f t="shared" si="5"/>
        <v>146.02419076811574</v>
      </c>
      <c r="S110" s="118">
        <f t="shared" si="6"/>
        <v>14514.41</v>
      </c>
      <c r="T110" s="74"/>
      <c r="U110" s="78"/>
      <c r="V110" s="79" t="s">
        <v>24</v>
      </c>
      <c r="W110" s="52">
        <f t="shared" si="7"/>
        <v>4113.414</v>
      </c>
      <c r="X110" s="52"/>
      <c r="Y110" s="88"/>
      <c r="Z110" s="118">
        <f t="shared" si="8"/>
        <v>20567.07</v>
      </c>
      <c r="AA110" s="2"/>
      <c r="AB110" s="2"/>
      <c r="AC110" s="2"/>
      <c r="AD110" s="2"/>
      <c r="AE110" s="2"/>
    </row>
    <row r="111" spans="1:31" ht="12.75">
      <c r="A111" s="2"/>
      <c r="B111" s="91"/>
      <c r="C111" s="79" t="s">
        <v>25</v>
      </c>
      <c r="D111" s="102">
        <f>$F$16</f>
        <v>1158.908</v>
      </c>
      <c r="E111" s="104">
        <f t="shared" si="4"/>
        <v>5794.539999999999</v>
      </c>
      <c r="F111" s="2"/>
      <c r="M111" s="2"/>
      <c r="N111" s="78"/>
      <c r="O111" s="79" t="s">
        <v>25</v>
      </c>
      <c r="P111" s="52">
        <f>$U$16</f>
        <v>2986.073</v>
      </c>
      <c r="Q111" s="52">
        <f>$V$16</f>
        <v>5.193499228682592</v>
      </c>
      <c r="R111" s="88">
        <f t="shared" si="5"/>
        <v>155.08167822289914</v>
      </c>
      <c r="S111" s="118">
        <f t="shared" si="6"/>
        <v>14930.365</v>
      </c>
      <c r="T111" s="3"/>
      <c r="U111" s="78"/>
      <c r="V111" s="79" t="s">
        <v>25</v>
      </c>
      <c r="W111" s="52">
        <f t="shared" si="7"/>
        <v>4144.981</v>
      </c>
      <c r="X111" s="52"/>
      <c r="Y111" s="88"/>
      <c r="Z111" s="118">
        <f t="shared" si="8"/>
        <v>20724.905</v>
      </c>
      <c r="AA111" s="2"/>
      <c r="AB111" s="2"/>
      <c r="AC111" s="2"/>
      <c r="AD111" s="2"/>
      <c r="AE111" s="2"/>
    </row>
    <row r="112" spans="1:31" ht="12.75">
      <c r="A112" s="2"/>
      <c r="B112" s="91"/>
      <c r="C112" s="79" t="s">
        <v>26</v>
      </c>
      <c r="D112" s="102">
        <f>$G$16</f>
        <v>1066.384</v>
      </c>
      <c r="E112" s="104">
        <f t="shared" si="4"/>
        <v>5331.92</v>
      </c>
      <c r="F112" s="2"/>
      <c r="M112" s="2"/>
      <c r="N112" s="78"/>
      <c r="O112" s="79" t="s">
        <v>26</v>
      </c>
      <c r="P112" s="52">
        <f>$W$16</f>
        <v>2849.959</v>
      </c>
      <c r="Q112" s="52">
        <f>$X$16</f>
        <v>5.897619998150447</v>
      </c>
      <c r="R112" s="88">
        <f t="shared" si="5"/>
        <v>168.0797519230885</v>
      </c>
      <c r="S112" s="118">
        <f t="shared" si="6"/>
        <v>14249.794999999998</v>
      </c>
      <c r="T112" s="2"/>
      <c r="U112" s="78"/>
      <c r="V112" s="79" t="s">
        <v>26</v>
      </c>
      <c r="W112" s="52">
        <f t="shared" si="7"/>
        <v>3916.343</v>
      </c>
      <c r="X112" s="52"/>
      <c r="Y112" s="88"/>
      <c r="Z112" s="118">
        <f t="shared" si="8"/>
        <v>19581.715</v>
      </c>
      <c r="AA112" s="2"/>
      <c r="AB112" s="2"/>
      <c r="AC112" s="2"/>
      <c r="AD112" s="2"/>
      <c r="AE112" s="2"/>
    </row>
    <row r="113" spans="1:31" ht="12.75">
      <c r="A113" s="2"/>
      <c r="B113" s="91"/>
      <c r="C113" s="79" t="s">
        <v>27</v>
      </c>
      <c r="D113" s="102">
        <f>$H$16</f>
        <v>1013.426</v>
      </c>
      <c r="E113" s="104">
        <f t="shared" si="4"/>
        <v>5067.13</v>
      </c>
      <c r="F113" s="2"/>
      <c r="M113" s="2"/>
      <c r="N113" s="78"/>
      <c r="O113" s="79" t="s">
        <v>27</v>
      </c>
      <c r="P113" s="52">
        <f>$Y$16</f>
        <v>2223.898</v>
      </c>
      <c r="Q113" s="52">
        <f>$Z$16</f>
        <v>6.364792476940489</v>
      </c>
      <c r="R113" s="88">
        <f t="shared" si="5"/>
        <v>141.54649259883</v>
      </c>
      <c r="S113" s="118">
        <f t="shared" si="6"/>
        <v>11119.490000000002</v>
      </c>
      <c r="T113" s="2"/>
      <c r="U113" s="78"/>
      <c r="V113" s="79" t="s">
        <v>27</v>
      </c>
      <c r="W113" s="52">
        <f t="shared" si="7"/>
        <v>3237.324</v>
      </c>
      <c r="X113" s="52"/>
      <c r="Y113" s="88"/>
      <c r="Z113" s="118">
        <f t="shared" si="8"/>
        <v>16186.62</v>
      </c>
      <c r="AA113" s="2"/>
      <c r="AB113" s="2"/>
      <c r="AC113" s="2"/>
      <c r="AD113" s="2"/>
      <c r="AE113" s="2"/>
    </row>
    <row r="114" spans="1:31" ht="12.75">
      <c r="A114" s="2"/>
      <c r="B114" s="91"/>
      <c r="C114" s="79" t="s">
        <v>28</v>
      </c>
      <c r="D114" s="102">
        <f>$I$16</f>
        <v>1055.068</v>
      </c>
      <c r="E114" s="104">
        <f t="shared" si="4"/>
        <v>5275.34</v>
      </c>
      <c r="F114" s="2"/>
      <c r="M114" s="2"/>
      <c r="N114" s="78"/>
      <c r="O114" s="79" t="s">
        <v>28</v>
      </c>
      <c r="P114" s="52">
        <f>$AA$16</f>
        <v>1847.683</v>
      </c>
      <c r="Q114" s="52">
        <f>$AB$16</f>
        <v>6.011630369725803</v>
      </c>
      <c r="R114" s="88">
        <f t="shared" si="5"/>
        <v>111.07587236426082</v>
      </c>
      <c r="S114" s="118">
        <f t="shared" si="6"/>
        <v>9238.415</v>
      </c>
      <c r="T114" s="2"/>
      <c r="U114" s="78"/>
      <c r="V114" s="79" t="s">
        <v>28</v>
      </c>
      <c r="W114" s="52">
        <f t="shared" si="7"/>
        <v>2902.751</v>
      </c>
      <c r="X114" s="52"/>
      <c r="Y114" s="88"/>
      <c r="Z114" s="118">
        <f t="shared" si="8"/>
        <v>14513.755000000001</v>
      </c>
      <c r="AA114" s="2"/>
      <c r="AB114" s="2"/>
      <c r="AC114" s="2"/>
      <c r="AD114" s="2"/>
      <c r="AE114" s="2"/>
    </row>
    <row r="115" spans="1:31" ht="12.75">
      <c r="A115" s="2"/>
      <c r="B115" s="91"/>
      <c r="C115" s="79" t="s">
        <v>29</v>
      </c>
      <c r="D115" s="102">
        <f>$J$16</f>
        <v>1013.857</v>
      </c>
      <c r="E115" s="104">
        <f t="shared" si="4"/>
        <v>5069.285</v>
      </c>
      <c r="F115" s="2"/>
      <c r="M115" s="2"/>
      <c r="N115" s="78"/>
      <c r="O115" s="79" t="s">
        <v>29</v>
      </c>
      <c r="P115" s="52">
        <f>$AC$16</f>
        <v>1522.995</v>
      </c>
      <c r="Q115" s="52">
        <f>$AD$16</f>
        <v>5.390953932186275</v>
      </c>
      <c r="R115" s="88">
        <f t="shared" si="5"/>
        <v>82.10395883950035</v>
      </c>
      <c r="S115" s="118">
        <f t="shared" si="6"/>
        <v>7614.974999999999</v>
      </c>
      <c r="T115" s="2"/>
      <c r="U115" s="78"/>
      <c r="V115" s="79" t="s">
        <v>29</v>
      </c>
      <c r="W115" s="52">
        <f t="shared" si="7"/>
        <v>2536.852</v>
      </c>
      <c r="X115" s="52"/>
      <c r="Y115" s="88"/>
      <c r="Z115" s="118">
        <f t="shared" si="8"/>
        <v>12684.259999999998</v>
      </c>
      <c r="AA115" s="2"/>
      <c r="AB115" s="2"/>
      <c r="AC115" s="2"/>
      <c r="AD115" s="2"/>
      <c r="AE115" s="2"/>
    </row>
    <row r="116" spans="1:31" ht="12.75">
      <c r="A116" s="2"/>
      <c r="B116" s="91"/>
      <c r="C116" s="79" t="s">
        <v>30</v>
      </c>
      <c r="D116" s="102">
        <f>$K$16</f>
        <v>827.735</v>
      </c>
      <c r="E116" s="104">
        <f t="shared" si="4"/>
        <v>4138.675</v>
      </c>
      <c r="F116" s="2"/>
      <c r="M116" s="2"/>
      <c r="N116" s="78"/>
      <c r="O116" s="79" t="s">
        <v>30</v>
      </c>
      <c r="P116" s="52">
        <f>$AE$16</f>
        <v>1431.483</v>
      </c>
      <c r="Q116" s="52">
        <f>$AF$16</f>
        <v>5.843309636625943</v>
      </c>
      <c r="R116" s="88">
        <f t="shared" si="5"/>
        <v>83.64598408566215</v>
      </c>
      <c r="S116" s="118">
        <f t="shared" si="6"/>
        <v>7157.415</v>
      </c>
      <c r="T116" s="2"/>
      <c r="U116" s="78"/>
      <c r="V116" s="79" t="s">
        <v>30</v>
      </c>
      <c r="W116" s="52">
        <f t="shared" si="7"/>
        <v>2259.218</v>
      </c>
      <c r="X116" s="52"/>
      <c r="Y116" s="88"/>
      <c r="Z116" s="118">
        <f t="shared" si="8"/>
        <v>11296.09</v>
      </c>
      <c r="AA116" s="2"/>
      <c r="AB116" s="2"/>
      <c r="AC116" s="2"/>
      <c r="AD116" s="2"/>
      <c r="AE116" s="2"/>
    </row>
    <row r="117" spans="1:31" ht="13.5" thickBot="1">
      <c r="A117" s="2"/>
      <c r="B117" s="122"/>
      <c r="C117" s="119" t="s">
        <v>31</v>
      </c>
      <c r="D117" s="110">
        <f>$L$16</f>
        <v>1250.234</v>
      </c>
      <c r="E117" s="105">
        <f t="shared" si="4"/>
        <v>6251.17</v>
      </c>
      <c r="F117" s="2"/>
      <c r="M117" s="2"/>
      <c r="N117" s="85"/>
      <c r="O117" s="119" t="s">
        <v>31</v>
      </c>
      <c r="P117" s="69">
        <f>$AG$16</f>
        <v>1603.203</v>
      </c>
      <c r="Q117" s="69">
        <f>$AH$16</f>
        <v>6.188562354377897</v>
      </c>
      <c r="R117" s="120">
        <f t="shared" si="5"/>
        <v>99.21521732225706</v>
      </c>
      <c r="S117" s="121">
        <f t="shared" si="6"/>
        <v>8016.014999999999</v>
      </c>
      <c r="T117" s="2"/>
      <c r="U117" s="85"/>
      <c r="V117" s="119" t="s">
        <v>31</v>
      </c>
      <c r="W117" s="69">
        <f t="shared" si="7"/>
        <v>2853.437</v>
      </c>
      <c r="X117" s="69"/>
      <c r="Y117" s="120"/>
      <c r="Z117" s="121">
        <f t="shared" si="8"/>
        <v>14267.185</v>
      </c>
      <c r="AA117" s="2"/>
      <c r="AB117" s="2"/>
      <c r="AC117" s="2"/>
      <c r="AD117" s="2"/>
      <c r="AE117" s="2"/>
    </row>
    <row r="118" spans="1:31" ht="13.5" thickBot="1">
      <c r="A118" s="2"/>
      <c r="B118" s="106"/>
      <c r="C118" s="83"/>
      <c r="D118" s="102"/>
      <c r="E118" s="53"/>
      <c r="F118" s="2"/>
      <c r="M118" s="2"/>
      <c r="N118" s="106"/>
      <c r="O118" s="83"/>
      <c r="P118" s="88"/>
      <c r="Q118" s="89"/>
      <c r="R118" s="88"/>
      <c r="S118" s="73"/>
      <c r="T118" s="2"/>
      <c r="U118" s="106"/>
      <c r="V118" s="83"/>
      <c r="W118" s="88"/>
      <c r="X118" s="89"/>
      <c r="Y118" s="88"/>
      <c r="Z118" s="73"/>
      <c r="AA118" s="2"/>
      <c r="AB118" s="2"/>
      <c r="AC118" s="2"/>
      <c r="AD118" s="2"/>
      <c r="AE118" s="2"/>
    </row>
    <row r="119" spans="1:31" ht="12.75">
      <c r="A119" s="2"/>
      <c r="B119" s="90" t="s">
        <v>12</v>
      </c>
      <c r="C119" s="114" t="s">
        <v>22</v>
      </c>
      <c r="D119" s="98">
        <f>$C$20</f>
        <v>4219.519</v>
      </c>
      <c r="E119" s="103">
        <f>4*D119</f>
        <v>16878.076</v>
      </c>
      <c r="F119" s="2"/>
      <c r="M119" s="2"/>
      <c r="N119" s="80" t="s">
        <v>12</v>
      </c>
      <c r="O119" s="114" t="s">
        <v>22</v>
      </c>
      <c r="P119" s="81">
        <f>$O$20</f>
        <v>5708.241</v>
      </c>
      <c r="Q119" s="81">
        <f>$P$20</f>
        <v>5.393956874228645</v>
      </c>
      <c r="R119" s="116">
        <f>(Q119*P119)/100</f>
        <v>307.900057817038</v>
      </c>
      <c r="S119" s="117">
        <f>4*P119</f>
        <v>22832.964</v>
      </c>
      <c r="T119" s="2"/>
      <c r="U119" s="80" t="s">
        <v>12</v>
      </c>
      <c r="V119" s="114" t="s">
        <v>22</v>
      </c>
      <c r="W119" s="81">
        <f>D119+P119</f>
        <v>9927.76</v>
      </c>
      <c r="X119" s="81"/>
      <c r="Y119" s="116"/>
      <c r="Z119" s="117">
        <f>4*W119</f>
        <v>39711.04</v>
      </c>
      <c r="AA119" s="2"/>
      <c r="AB119" s="2"/>
      <c r="AC119" s="2"/>
      <c r="AD119" s="2"/>
      <c r="AE119" s="2"/>
    </row>
    <row r="120" spans="1:31" ht="12.75">
      <c r="A120" s="2"/>
      <c r="B120" s="78"/>
      <c r="C120" s="79" t="s">
        <v>23</v>
      </c>
      <c r="D120" s="67">
        <f>$D$20</f>
        <v>3658</v>
      </c>
      <c r="E120" s="104">
        <f aca="true" t="shared" si="9" ref="E120:E128">5*D120</f>
        <v>18290</v>
      </c>
      <c r="F120" s="2"/>
      <c r="M120" s="2"/>
      <c r="N120" s="78"/>
      <c r="O120" s="79" t="s">
        <v>23</v>
      </c>
      <c r="P120" s="52">
        <f>$Q$20</f>
        <v>6997.441</v>
      </c>
      <c r="Q120" s="52">
        <f>$R$20</f>
        <v>4.617170366395159</v>
      </c>
      <c r="R120" s="88">
        <f aca="true" t="shared" si="10" ref="R120:R128">(Q120*P120)/100</f>
        <v>323.08377225798506</v>
      </c>
      <c r="S120" s="118">
        <f aca="true" t="shared" si="11" ref="S120:S128">5*P120</f>
        <v>34987.205</v>
      </c>
      <c r="T120" s="2"/>
      <c r="U120" s="78"/>
      <c r="V120" s="79" t="s">
        <v>23</v>
      </c>
      <c r="W120" s="52">
        <f aca="true" t="shared" si="12" ref="W120:W128">D120+P120</f>
        <v>10655.440999999999</v>
      </c>
      <c r="X120" s="52"/>
      <c r="Y120" s="88"/>
      <c r="Z120" s="118">
        <f aca="true" t="shared" si="13" ref="Z120:Z128">5*W120</f>
        <v>53277.204999999994</v>
      </c>
      <c r="AA120" s="2"/>
      <c r="AB120" s="2"/>
      <c r="AC120" s="2"/>
      <c r="AD120" s="2"/>
      <c r="AE120" s="2"/>
    </row>
    <row r="121" spans="1:31" ht="12.75">
      <c r="A121" s="2"/>
      <c r="B121" s="78"/>
      <c r="C121" s="79" t="s">
        <v>24</v>
      </c>
      <c r="D121" s="67">
        <f>$E$20</f>
        <v>3516.02</v>
      </c>
      <c r="E121" s="104">
        <f t="shared" si="9"/>
        <v>17580.1</v>
      </c>
      <c r="F121" s="2"/>
      <c r="M121" s="2"/>
      <c r="N121" s="78"/>
      <c r="O121" s="79" t="s">
        <v>24</v>
      </c>
      <c r="P121" s="52">
        <f>$S$20</f>
        <v>7829.854</v>
      </c>
      <c r="Q121" s="52">
        <f>$T$20</f>
        <v>4.938781799675543</v>
      </c>
      <c r="R121" s="88">
        <f t="shared" si="10"/>
        <v>386.69940429316756</v>
      </c>
      <c r="S121" s="118">
        <f t="shared" si="11"/>
        <v>39149.270000000004</v>
      </c>
      <c r="T121" s="2"/>
      <c r="U121" s="78"/>
      <c r="V121" s="79" t="s">
        <v>24</v>
      </c>
      <c r="W121" s="52">
        <f t="shared" si="12"/>
        <v>11345.874</v>
      </c>
      <c r="X121" s="52"/>
      <c r="Y121" s="88"/>
      <c r="Z121" s="118">
        <f t="shared" si="13"/>
        <v>56729.369999999995</v>
      </c>
      <c r="AA121" s="2"/>
      <c r="AB121" s="2"/>
      <c r="AC121" s="2"/>
      <c r="AD121" s="2"/>
      <c r="AE121" s="2"/>
    </row>
    <row r="122" spans="1:31" ht="12.75">
      <c r="A122" s="2"/>
      <c r="B122" s="78"/>
      <c r="C122" s="79" t="s">
        <v>25</v>
      </c>
      <c r="D122" s="67">
        <f>$F$20</f>
        <v>3789.228</v>
      </c>
      <c r="E122" s="104">
        <f t="shared" si="9"/>
        <v>18946.14</v>
      </c>
      <c r="F122" s="2"/>
      <c r="M122" s="2"/>
      <c r="N122" s="78"/>
      <c r="O122" s="79" t="s">
        <v>25</v>
      </c>
      <c r="P122" s="52">
        <f>$U$20</f>
        <v>8910.356</v>
      </c>
      <c r="Q122" s="52">
        <f>$V$20</f>
        <v>4.734476481909517</v>
      </c>
      <c r="R122" s="88">
        <f t="shared" si="10"/>
        <v>421.8587092744135</v>
      </c>
      <c r="S122" s="118">
        <f t="shared" si="11"/>
        <v>44551.78</v>
      </c>
      <c r="T122" s="2"/>
      <c r="U122" s="78"/>
      <c r="V122" s="79" t="s">
        <v>25</v>
      </c>
      <c r="W122" s="52">
        <f t="shared" si="12"/>
        <v>12699.583999999999</v>
      </c>
      <c r="X122" s="52"/>
      <c r="Y122" s="88"/>
      <c r="Z122" s="118">
        <f t="shared" si="13"/>
        <v>63497.92</v>
      </c>
      <c r="AA122" s="2"/>
      <c r="AB122" s="2"/>
      <c r="AC122" s="2"/>
      <c r="AD122" s="2"/>
      <c r="AE122" s="2"/>
    </row>
    <row r="123" spans="1:31" ht="12.75">
      <c r="A123" s="2"/>
      <c r="B123" s="78"/>
      <c r="C123" s="79" t="s">
        <v>26</v>
      </c>
      <c r="D123" s="67">
        <f>$G$20</f>
        <v>3215.26</v>
      </c>
      <c r="E123" s="104">
        <f t="shared" si="9"/>
        <v>16076.300000000001</v>
      </c>
      <c r="F123" s="2"/>
      <c r="M123" s="2"/>
      <c r="N123" s="78"/>
      <c r="O123" s="79" t="s">
        <v>26</v>
      </c>
      <c r="P123" s="52">
        <f>$W$20</f>
        <v>8847.107</v>
      </c>
      <c r="Q123" s="52">
        <f>$X$20</f>
        <v>4.503748299178598</v>
      </c>
      <c r="R123" s="88">
        <f t="shared" si="10"/>
        <v>398.4514310390107</v>
      </c>
      <c r="S123" s="118">
        <f t="shared" si="11"/>
        <v>44235.535</v>
      </c>
      <c r="T123" s="2"/>
      <c r="U123" s="78"/>
      <c r="V123" s="79" t="s">
        <v>26</v>
      </c>
      <c r="W123" s="52">
        <f t="shared" si="12"/>
        <v>12062.367</v>
      </c>
      <c r="X123" s="52"/>
      <c r="Y123" s="88"/>
      <c r="Z123" s="118">
        <f t="shared" si="13"/>
        <v>60311.835</v>
      </c>
      <c r="AA123" s="2"/>
      <c r="AB123" s="2"/>
      <c r="AC123" s="2"/>
      <c r="AD123" s="2"/>
      <c r="AE123" s="2"/>
    </row>
    <row r="124" spans="1:31" ht="12.75">
      <c r="A124" s="2"/>
      <c r="B124" s="78"/>
      <c r="C124" s="79" t="s">
        <v>27</v>
      </c>
      <c r="D124" s="67">
        <f>$H$20</f>
        <v>2936.423</v>
      </c>
      <c r="E124" s="104">
        <f t="shared" si="9"/>
        <v>14682.114999999998</v>
      </c>
      <c r="F124" s="2"/>
      <c r="M124" s="2"/>
      <c r="N124" s="78"/>
      <c r="O124" s="79" t="s">
        <v>27</v>
      </c>
      <c r="P124" s="52">
        <f>$Y$20</f>
        <v>8132.691</v>
      </c>
      <c r="Q124" s="52">
        <f>$Z$20</f>
        <v>4.544162195487416</v>
      </c>
      <c r="R124" s="88">
        <f t="shared" si="10"/>
        <v>369.56266989780744</v>
      </c>
      <c r="S124" s="118">
        <f t="shared" si="11"/>
        <v>40663.455</v>
      </c>
      <c r="T124" s="2"/>
      <c r="U124" s="78"/>
      <c r="V124" s="79" t="s">
        <v>27</v>
      </c>
      <c r="W124" s="52">
        <f t="shared" si="12"/>
        <v>11069.114</v>
      </c>
      <c r="X124" s="52"/>
      <c r="Y124" s="88"/>
      <c r="Z124" s="118">
        <f t="shared" si="13"/>
        <v>55345.57</v>
      </c>
      <c r="AA124" s="2"/>
      <c r="AB124" s="2"/>
      <c r="AC124" s="2"/>
      <c r="AD124" s="2"/>
      <c r="AE124" s="2"/>
    </row>
    <row r="125" spans="1:31" ht="12.75">
      <c r="A125" s="2"/>
      <c r="B125" s="78"/>
      <c r="C125" s="79" t="s">
        <v>28</v>
      </c>
      <c r="D125" s="67">
        <f>$I$20</f>
        <v>2729.872</v>
      </c>
      <c r="E125" s="104">
        <f t="shared" si="9"/>
        <v>13649.359999999999</v>
      </c>
      <c r="F125" s="2"/>
      <c r="M125" s="2"/>
      <c r="N125" s="78"/>
      <c r="O125" s="79" t="s">
        <v>28</v>
      </c>
      <c r="P125" s="52">
        <f>$AA$20</f>
        <v>6526.939</v>
      </c>
      <c r="Q125" s="52">
        <f>$AB$20</f>
        <v>4.637758745622508</v>
      </c>
      <c r="R125" s="88">
        <f t="shared" si="10"/>
        <v>302.70368429394625</v>
      </c>
      <c r="S125" s="118">
        <f t="shared" si="11"/>
        <v>32634.695</v>
      </c>
      <c r="T125" s="2"/>
      <c r="U125" s="78"/>
      <c r="V125" s="79" t="s">
        <v>28</v>
      </c>
      <c r="W125" s="52">
        <f t="shared" si="12"/>
        <v>9256.811</v>
      </c>
      <c r="X125" s="52"/>
      <c r="Y125" s="88"/>
      <c r="Z125" s="118">
        <f t="shared" si="13"/>
        <v>46284.055</v>
      </c>
      <c r="AA125" s="2"/>
      <c r="AB125" s="2"/>
      <c r="AC125" s="2"/>
      <c r="AD125" s="2"/>
      <c r="AE125" s="2"/>
    </row>
    <row r="126" spans="1:31" ht="12.75">
      <c r="A126" s="2"/>
      <c r="B126" s="78"/>
      <c r="C126" s="79" t="s">
        <v>29</v>
      </c>
      <c r="D126" s="67">
        <f>$J$20</f>
        <v>3279.702</v>
      </c>
      <c r="E126" s="104">
        <f t="shared" si="9"/>
        <v>16398.510000000002</v>
      </c>
      <c r="F126" s="2"/>
      <c r="M126" s="2"/>
      <c r="N126" s="78"/>
      <c r="O126" s="79" t="s">
        <v>29</v>
      </c>
      <c r="P126" s="52">
        <f>$AC$20</f>
        <v>4986.344</v>
      </c>
      <c r="Q126" s="52">
        <f>$AD$20</f>
        <v>4.816346977182592</v>
      </c>
      <c r="R126" s="88">
        <f t="shared" si="10"/>
        <v>240.15962851592553</v>
      </c>
      <c r="S126" s="118">
        <f t="shared" si="11"/>
        <v>24931.72</v>
      </c>
      <c r="T126" s="2"/>
      <c r="U126" s="78"/>
      <c r="V126" s="79" t="s">
        <v>29</v>
      </c>
      <c r="W126" s="52">
        <f t="shared" si="12"/>
        <v>8266.046</v>
      </c>
      <c r="X126" s="52"/>
      <c r="Y126" s="88"/>
      <c r="Z126" s="118">
        <f t="shared" si="13"/>
        <v>41330.23</v>
      </c>
      <c r="AA126" s="2"/>
      <c r="AB126" s="2"/>
      <c r="AC126" s="2"/>
      <c r="AD126" s="2"/>
      <c r="AE126" s="2"/>
    </row>
    <row r="127" spans="1:31" ht="12.75">
      <c r="A127" s="2"/>
      <c r="B127" s="78"/>
      <c r="C127" s="79" t="s">
        <v>30</v>
      </c>
      <c r="D127" s="67">
        <f>$K$20</f>
        <v>2886.445</v>
      </c>
      <c r="E127" s="104">
        <f t="shared" si="9"/>
        <v>14432.225</v>
      </c>
      <c r="F127" s="2"/>
      <c r="M127" s="2"/>
      <c r="N127" s="78"/>
      <c r="O127" s="79" t="s">
        <v>30</v>
      </c>
      <c r="P127" s="52">
        <f>$AE$20</f>
        <v>5679.419</v>
      </c>
      <c r="Q127" s="52">
        <f>$AF$20</f>
        <v>4.249623242762456</v>
      </c>
      <c r="R127" s="88">
        <f t="shared" si="10"/>
        <v>241.35390987786704</v>
      </c>
      <c r="S127" s="118">
        <f t="shared" si="11"/>
        <v>28397.095</v>
      </c>
      <c r="T127" s="2"/>
      <c r="U127" s="78"/>
      <c r="V127" s="79" t="s">
        <v>30</v>
      </c>
      <c r="W127" s="52">
        <f t="shared" si="12"/>
        <v>8565.864</v>
      </c>
      <c r="X127" s="52"/>
      <c r="Y127" s="88"/>
      <c r="Z127" s="118">
        <f t="shared" si="13"/>
        <v>42829.32</v>
      </c>
      <c r="AA127" s="2"/>
      <c r="AB127" s="2"/>
      <c r="AC127" s="2"/>
      <c r="AD127" s="2"/>
      <c r="AE127" s="2"/>
    </row>
    <row r="128" spans="1:31" ht="13.5" thickBot="1">
      <c r="A128" s="2"/>
      <c r="B128" s="85"/>
      <c r="C128" s="119" t="s">
        <v>31</v>
      </c>
      <c r="D128" s="71">
        <f>$L$20</f>
        <v>2339.411</v>
      </c>
      <c r="E128" s="105">
        <f t="shared" si="9"/>
        <v>11697.055</v>
      </c>
      <c r="F128" s="2"/>
      <c r="M128" s="2"/>
      <c r="N128" s="85"/>
      <c r="O128" s="119" t="s">
        <v>31</v>
      </c>
      <c r="P128" s="69">
        <f>$AG$20</f>
        <v>5626.522</v>
      </c>
      <c r="Q128" s="69">
        <f>$AH$20</f>
        <v>4.123047425717597</v>
      </c>
      <c r="R128" s="120">
        <f t="shared" si="10"/>
        <v>231.98417047843424</v>
      </c>
      <c r="S128" s="121">
        <f t="shared" si="11"/>
        <v>28132.61</v>
      </c>
      <c r="T128" s="2"/>
      <c r="U128" s="85"/>
      <c r="V128" s="119" t="s">
        <v>31</v>
      </c>
      <c r="W128" s="69">
        <f t="shared" si="12"/>
        <v>7965.933</v>
      </c>
      <c r="X128" s="69"/>
      <c r="Y128" s="120"/>
      <c r="Z128" s="121">
        <f t="shared" si="13"/>
        <v>39829.665</v>
      </c>
      <c r="AA128" s="2"/>
      <c r="AB128" s="2"/>
      <c r="AC128" s="2"/>
      <c r="AD128" s="2"/>
      <c r="AE128" s="2"/>
    </row>
    <row r="129" spans="1:31" ht="13.5" thickBot="1">
      <c r="A129" s="2"/>
      <c r="B129" s="106"/>
      <c r="C129" s="83"/>
      <c r="D129" s="102"/>
      <c r="E129" s="53"/>
      <c r="F129" s="2"/>
      <c r="M129" s="2"/>
      <c r="N129" s="106"/>
      <c r="O129" s="83"/>
      <c r="P129" s="88"/>
      <c r="Q129" s="89"/>
      <c r="R129" s="88"/>
      <c r="S129" s="73"/>
      <c r="T129" s="2"/>
      <c r="U129" s="106"/>
      <c r="V129" s="83"/>
      <c r="W129" s="88"/>
      <c r="X129" s="89"/>
      <c r="Y129" s="88"/>
      <c r="Z129" s="73"/>
      <c r="AA129" s="2"/>
      <c r="AB129" s="2"/>
      <c r="AC129" s="2"/>
      <c r="AD129" s="2"/>
      <c r="AE129" s="2"/>
    </row>
    <row r="130" spans="1:31" ht="12.75">
      <c r="A130" s="2"/>
      <c r="B130" s="90" t="s">
        <v>13</v>
      </c>
      <c r="C130" s="114" t="s">
        <v>22</v>
      </c>
      <c r="D130" s="98">
        <f>$C$24</f>
        <v>1082.066</v>
      </c>
      <c r="E130" s="103">
        <f>4*D130</f>
        <v>4328.264</v>
      </c>
      <c r="F130" s="2"/>
      <c r="M130" s="2"/>
      <c r="N130" s="93" t="s">
        <v>13</v>
      </c>
      <c r="O130" s="114" t="s">
        <v>22</v>
      </c>
      <c r="P130" s="81">
        <f>$O$24</f>
        <v>900.788</v>
      </c>
      <c r="Q130" s="81">
        <f>$P$24</f>
        <v>15.909999999999998</v>
      </c>
      <c r="R130" s="116">
        <f>(Q130*P130)/100</f>
        <v>143.31537079999998</v>
      </c>
      <c r="S130" s="117">
        <f>4*P130</f>
        <v>3603.152</v>
      </c>
      <c r="T130" s="2"/>
      <c r="U130" s="93" t="s">
        <v>13</v>
      </c>
      <c r="V130" s="114" t="s">
        <v>22</v>
      </c>
      <c r="W130" s="81">
        <f>D130+P130</f>
        <v>1982.854</v>
      </c>
      <c r="X130" s="81"/>
      <c r="Y130" s="116"/>
      <c r="Z130" s="117">
        <f>4*W130</f>
        <v>7931.416</v>
      </c>
      <c r="AA130" s="2"/>
      <c r="AB130" s="2"/>
      <c r="AC130" s="2"/>
      <c r="AD130" s="2"/>
      <c r="AE130" s="2"/>
    </row>
    <row r="131" spans="1:31" ht="12.75">
      <c r="A131" s="2"/>
      <c r="B131" s="78"/>
      <c r="C131" s="79" t="s">
        <v>23</v>
      </c>
      <c r="D131" s="67">
        <f>$D$24</f>
        <v>991.46</v>
      </c>
      <c r="E131" s="104">
        <f aca="true" t="shared" si="14" ref="E131:E139">5*D131</f>
        <v>4957.3</v>
      </c>
      <c r="F131" s="2"/>
      <c r="M131" s="2"/>
      <c r="N131" s="94"/>
      <c r="O131" s="79" t="s">
        <v>23</v>
      </c>
      <c r="P131" s="52">
        <f>$Q$24</f>
        <v>948.901</v>
      </c>
      <c r="Q131" s="52">
        <f>$R$24</f>
        <v>13.23</v>
      </c>
      <c r="R131" s="88">
        <f aca="true" t="shared" si="15" ref="R131:R139">(Q131*P131)/100</f>
        <v>125.53960230000001</v>
      </c>
      <c r="S131" s="118">
        <f aca="true" t="shared" si="16" ref="S131:S139">5*P131</f>
        <v>4744.505</v>
      </c>
      <c r="T131" s="2"/>
      <c r="U131" s="94"/>
      <c r="V131" s="79" t="s">
        <v>23</v>
      </c>
      <c r="W131" s="52">
        <f aca="true" t="shared" si="17" ref="W131:W139">D131+P131</f>
        <v>1940.3609999999999</v>
      </c>
      <c r="X131" s="52"/>
      <c r="Y131" s="88"/>
      <c r="Z131" s="118">
        <f aca="true" t="shared" si="18" ref="Z131:Z139">5*W131</f>
        <v>9701.805</v>
      </c>
      <c r="AA131" s="2"/>
      <c r="AB131" s="2"/>
      <c r="AC131" s="2"/>
      <c r="AD131" s="2"/>
      <c r="AE131" s="2"/>
    </row>
    <row r="132" spans="1:31" ht="12.75">
      <c r="A132" s="2"/>
      <c r="B132" s="78"/>
      <c r="C132" s="79" t="s">
        <v>24</v>
      </c>
      <c r="D132" s="67">
        <f>$E$24</f>
        <v>894.977</v>
      </c>
      <c r="E132" s="104">
        <f t="shared" si="14"/>
        <v>4474.885</v>
      </c>
      <c r="F132" s="2"/>
      <c r="M132" s="2"/>
      <c r="N132" s="94"/>
      <c r="O132" s="79" t="s">
        <v>24</v>
      </c>
      <c r="P132" s="52">
        <f>$S$24</f>
        <v>1087.416</v>
      </c>
      <c r="Q132" s="52">
        <f>$T$24</f>
        <v>14.469999999999999</v>
      </c>
      <c r="R132" s="88">
        <f t="shared" si="15"/>
        <v>157.34909519999997</v>
      </c>
      <c r="S132" s="118">
        <f t="shared" si="16"/>
        <v>5437.08</v>
      </c>
      <c r="T132" s="2"/>
      <c r="U132" s="94"/>
      <c r="V132" s="79" t="s">
        <v>24</v>
      </c>
      <c r="W132" s="52">
        <f t="shared" si="17"/>
        <v>1982.393</v>
      </c>
      <c r="X132" s="52"/>
      <c r="Y132" s="88"/>
      <c r="Z132" s="118">
        <f t="shared" si="18"/>
        <v>9911.965</v>
      </c>
      <c r="AA132" s="2"/>
      <c r="AB132" s="2"/>
      <c r="AC132" s="2"/>
      <c r="AD132" s="2"/>
      <c r="AE132" s="2"/>
    </row>
    <row r="133" spans="1:31" ht="12.75">
      <c r="A133" s="2"/>
      <c r="B133" s="78"/>
      <c r="C133" s="79" t="s">
        <v>25</v>
      </c>
      <c r="D133" s="67">
        <f>$F$24</f>
        <v>778.186</v>
      </c>
      <c r="E133" s="104">
        <f t="shared" si="14"/>
        <v>3890.9300000000003</v>
      </c>
      <c r="F133" s="2"/>
      <c r="M133" s="2"/>
      <c r="N133" s="94"/>
      <c r="O133" s="79" t="s">
        <v>25</v>
      </c>
      <c r="P133" s="52">
        <f>$U$24</f>
        <v>775.037</v>
      </c>
      <c r="Q133" s="52">
        <f>$V$24</f>
        <v>14.62</v>
      </c>
      <c r="R133" s="88">
        <f t="shared" si="15"/>
        <v>113.31040940000001</v>
      </c>
      <c r="S133" s="118">
        <f t="shared" si="16"/>
        <v>3875.1850000000004</v>
      </c>
      <c r="T133" s="2"/>
      <c r="U133" s="94"/>
      <c r="V133" s="79" t="s">
        <v>25</v>
      </c>
      <c r="W133" s="52">
        <f t="shared" si="17"/>
        <v>1553.223</v>
      </c>
      <c r="X133" s="52"/>
      <c r="Y133" s="88"/>
      <c r="Z133" s="118">
        <f t="shared" si="18"/>
        <v>7766.115</v>
      </c>
      <c r="AA133" s="2"/>
      <c r="AB133" s="2"/>
      <c r="AC133" s="2"/>
      <c r="AD133" s="2"/>
      <c r="AE133" s="2"/>
    </row>
    <row r="134" spans="1:31" ht="12.75">
      <c r="A134" s="2"/>
      <c r="B134" s="78"/>
      <c r="C134" s="79" t="s">
        <v>26</v>
      </c>
      <c r="D134" s="67">
        <f>$G$24</f>
        <v>934.17</v>
      </c>
      <c r="E134" s="104">
        <f t="shared" si="14"/>
        <v>4670.849999999999</v>
      </c>
      <c r="F134" s="2"/>
      <c r="M134" s="2"/>
      <c r="N134" s="94"/>
      <c r="O134" s="79" t="s">
        <v>26</v>
      </c>
      <c r="P134" s="52">
        <f>$W$24</f>
        <v>735.721</v>
      </c>
      <c r="Q134" s="52">
        <f>$X$24</f>
        <v>14.59</v>
      </c>
      <c r="R134" s="88">
        <f t="shared" si="15"/>
        <v>107.3416939</v>
      </c>
      <c r="S134" s="118">
        <f t="shared" si="16"/>
        <v>3678.605</v>
      </c>
      <c r="T134" s="2"/>
      <c r="U134" s="94"/>
      <c r="V134" s="79" t="s">
        <v>26</v>
      </c>
      <c r="W134" s="52">
        <f t="shared" si="17"/>
        <v>1669.891</v>
      </c>
      <c r="X134" s="52"/>
      <c r="Y134" s="88"/>
      <c r="Z134" s="118">
        <f t="shared" si="18"/>
        <v>8349.455</v>
      </c>
      <c r="AA134" s="2"/>
      <c r="AB134" s="2"/>
      <c r="AC134" s="2"/>
      <c r="AD134" s="2"/>
      <c r="AE134" s="2"/>
    </row>
    <row r="135" spans="1:31" ht="12.75">
      <c r="A135" s="2"/>
      <c r="B135" s="78"/>
      <c r="C135" s="79" t="s">
        <v>27</v>
      </c>
      <c r="D135" s="67">
        <f>$H$24</f>
        <v>793.729</v>
      </c>
      <c r="E135" s="104">
        <f t="shared" si="14"/>
        <v>3968.6450000000004</v>
      </c>
      <c r="F135" s="2"/>
      <c r="M135" s="2"/>
      <c r="N135" s="94"/>
      <c r="O135" s="79" t="s">
        <v>27</v>
      </c>
      <c r="P135" s="52">
        <f>$Y$24</f>
        <v>678.892</v>
      </c>
      <c r="Q135" s="52">
        <f>$Z$24</f>
        <v>15.039999999999997</v>
      </c>
      <c r="R135" s="88">
        <f t="shared" si="15"/>
        <v>102.1053568</v>
      </c>
      <c r="S135" s="118">
        <f t="shared" si="16"/>
        <v>3394.46</v>
      </c>
      <c r="T135" s="2"/>
      <c r="U135" s="94"/>
      <c r="V135" s="79" t="s">
        <v>27</v>
      </c>
      <c r="W135" s="52">
        <f t="shared" si="17"/>
        <v>1472.621</v>
      </c>
      <c r="X135" s="52"/>
      <c r="Y135" s="88"/>
      <c r="Z135" s="118">
        <f t="shared" si="18"/>
        <v>7363.1050000000005</v>
      </c>
      <c r="AA135" s="2"/>
      <c r="AB135" s="2"/>
      <c r="AC135" s="2"/>
      <c r="AD135" s="2"/>
      <c r="AE135" s="2"/>
    </row>
    <row r="136" spans="1:31" ht="12.75">
      <c r="A136" s="2"/>
      <c r="B136" s="78"/>
      <c r="C136" s="79" t="s">
        <v>28</v>
      </c>
      <c r="D136" s="67">
        <f>$I$24</f>
        <v>531.116</v>
      </c>
      <c r="E136" s="104">
        <f t="shared" si="14"/>
        <v>2655.58</v>
      </c>
      <c r="F136" s="2"/>
      <c r="M136" s="2"/>
      <c r="N136" s="94"/>
      <c r="O136" s="79" t="s">
        <v>28</v>
      </c>
      <c r="P136" s="52">
        <f>$AA$24</f>
        <v>490.123</v>
      </c>
      <c r="Q136" s="52">
        <f>$AB$24</f>
        <v>14.59</v>
      </c>
      <c r="R136" s="88">
        <f t="shared" si="15"/>
        <v>71.5089457</v>
      </c>
      <c r="S136" s="118">
        <f t="shared" si="16"/>
        <v>2450.615</v>
      </c>
      <c r="T136" s="2"/>
      <c r="U136" s="94"/>
      <c r="V136" s="79" t="s">
        <v>28</v>
      </c>
      <c r="W136" s="52">
        <f t="shared" si="17"/>
        <v>1021.239</v>
      </c>
      <c r="X136" s="52"/>
      <c r="Y136" s="88"/>
      <c r="Z136" s="118">
        <f t="shared" si="18"/>
        <v>5106.195</v>
      </c>
      <c r="AA136" s="2"/>
      <c r="AB136" s="2"/>
      <c r="AC136" s="2"/>
      <c r="AD136" s="2"/>
      <c r="AE136" s="2"/>
    </row>
    <row r="137" spans="1:31" ht="12.75">
      <c r="A137" s="2"/>
      <c r="B137" s="78"/>
      <c r="C137" s="79" t="s">
        <v>29</v>
      </c>
      <c r="D137" s="67">
        <f>$J$24</f>
        <v>585.14</v>
      </c>
      <c r="E137" s="104">
        <f t="shared" si="14"/>
        <v>2925.7</v>
      </c>
      <c r="F137" s="2"/>
      <c r="M137" s="2"/>
      <c r="N137" s="94"/>
      <c r="O137" s="79" t="s">
        <v>29</v>
      </c>
      <c r="P137" s="52">
        <f>$AC$24</f>
        <v>520.727</v>
      </c>
      <c r="Q137" s="52">
        <f>$AD$24</f>
        <v>14.46</v>
      </c>
      <c r="R137" s="88">
        <f t="shared" si="15"/>
        <v>75.2971242</v>
      </c>
      <c r="S137" s="118">
        <f t="shared" si="16"/>
        <v>2603.6349999999998</v>
      </c>
      <c r="T137" s="2"/>
      <c r="U137" s="94"/>
      <c r="V137" s="79" t="s">
        <v>29</v>
      </c>
      <c r="W137" s="52">
        <f t="shared" si="17"/>
        <v>1105.867</v>
      </c>
      <c r="X137" s="52"/>
      <c r="Y137" s="88"/>
      <c r="Z137" s="118">
        <f t="shared" si="18"/>
        <v>5529.335</v>
      </c>
      <c r="AA137" s="2"/>
      <c r="AB137" s="2"/>
      <c r="AC137" s="2"/>
      <c r="AD137" s="2"/>
      <c r="AE137" s="2"/>
    </row>
    <row r="138" spans="1:31" ht="12.75">
      <c r="A138" s="2"/>
      <c r="B138" s="78"/>
      <c r="C138" s="79" t="s">
        <v>30</v>
      </c>
      <c r="D138" s="67">
        <f>$K$24</f>
        <v>494.555</v>
      </c>
      <c r="E138" s="104">
        <f t="shared" si="14"/>
        <v>2472.775</v>
      </c>
      <c r="F138" s="2"/>
      <c r="M138" s="2"/>
      <c r="N138" s="94"/>
      <c r="O138" s="79" t="s">
        <v>30</v>
      </c>
      <c r="P138" s="52">
        <f>$AE$24</f>
        <v>733.983</v>
      </c>
      <c r="Q138" s="52">
        <f>$AF$24</f>
        <v>13.100000000000001</v>
      </c>
      <c r="R138" s="88">
        <f t="shared" si="15"/>
        <v>96.151773</v>
      </c>
      <c r="S138" s="118">
        <f t="shared" si="16"/>
        <v>3669.915</v>
      </c>
      <c r="T138" s="2"/>
      <c r="U138" s="94"/>
      <c r="V138" s="79" t="s">
        <v>30</v>
      </c>
      <c r="W138" s="52">
        <f t="shared" si="17"/>
        <v>1228.538</v>
      </c>
      <c r="X138" s="52"/>
      <c r="Y138" s="88"/>
      <c r="Z138" s="118">
        <f t="shared" si="18"/>
        <v>6142.6900000000005</v>
      </c>
      <c r="AA138" s="2"/>
      <c r="AB138" s="2"/>
      <c r="AC138" s="2"/>
      <c r="AD138" s="2"/>
      <c r="AE138" s="2"/>
    </row>
    <row r="139" spans="1:31" ht="13.5" thickBot="1">
      <c r="A139" s="2"/>
      <c r="B139" s="85"/>
      <c r="C139" s="119" t="s">
        <v>31</v>
      </c>
      <c r="D139" s="71">
        <f>$L$24</f>
        <v>678.898</v>
      </c>
      <c r="E139" s="105">
        <f t="shared" si="14"/>
        <v>3394.4900000000002</v>
      </c>
      <c r="F139" s="2"/>
      <c r="M139" s="2"/>
      <c r="N139" s="123"/>
      <c r="O139" s="119" t="s">
        <v>31</v>
      </c>
      <c r="P139" s="69">
        <f>$AG$24</f>
        <v>694.459</v>
      </c>
      <c r="Q139" s="69">
        <f>$AH$24</f>
        <v>11.53</v>
      </c>
      <c r="R139" s="120">
        <f t="shared" si="15"/>
        <v>80.07112269999999</v>
      </c>
      <c r="S139" s="121">
        <f t="shared" si="16"/>
        <v>3472.2949999999996</v>
      </c>
      <c r="T139" s="2"/>
      <c r="U139" s="123"/>
      <c r="V139" s="119" t="s">
        <v>31</v>
      </c>
      <c r="W139" s="69">
        <f t="shared" si="17"/>
        <v>1373.357</v>
      </c>
      <c r="X139" s="69"/>
      <c r="Y139" s="120"/>
      <c r="Z139" s="121">
        <f t="shared" si="18"/>
        <v>6866.785</v>
      </c>
      <c r="AA139" s="2"/>
      <c r="AB139" s="2"/>
      <c r="AC139" s="2"/>
      <c r="AD139" s="2"/>
      <c r="AE139" s="2"/>
    </row>
    <row r="140" spans="2:30" ht="12.75">
      <c r="B140" s="53"/>
      <c r="C140" s="53"/>
      <c r="D140" s="53"/>
      <c r="E140" s="53"/>
      <c r="F140" s="53"/>
      <c r="O140" s="53"/>
      <c r="P140" s="53"/>
      <c r="Q140" s="53"/>
      <c r="R140" s="53"/>
      <c r="S140" s="53"/>
      <c r="T140" s="53"/>
      <c r="U140" s="53"/>
      <c r="V140" s="53"/>
      <c r="W140" s="58"/>
      <c r="X140" s="58"/>
      <c r="Y140" s="58"/>
      <c r="Z140" s="58"/>
      <c r="AA140" s="58"/>
      <c r="AB140" s="58"/>
      <c r="AC140" s="58"/>
      <c r="AD140" s="58"/>
    </row>
    <row r="141" spans="2:30" ht="13.5" thickBot="1">
      <c r="B141" s="53"/>
      <c r="C141" s="53"/>
      <c r="D141" s="53"/>
      <c r="E141" s="53"/>
      <c r="F141" s="53"/>
      <c r="O141" s="53"/>
      <c r="P141" s="53"/>
      <c r="Q141" s="53"/>
      <c r="R141" s="53"/>
      <c r="S141" s="53"/>
      <c r="T141" s="53"/>
      <c r="U141" s="53"/>
      <c r="V141" s="53"/>
      <c r="W141" s="58"/>
      <c r="X141" s="58"/>
      <c r="Y141" s="58"/>
      <c r="Z141" s="58"/>
      <c r="AA141" s="58"/>
      <c r="AB141" s="58"/>
      <c r="AC141" s="58"/>
      <c r="AD141" s="58"/>
    </row>
    <row r="142" spans="1:31" ht="13.5">
      <c r="A142" s="2"/>
      <c r="B142" s="396" t="s">
        <v>119</v>
      </c>
      <c r="C142" s="399"/>
      <c r="D142" s="399"/>
      <c r="E142" s="400"/>
      <c r="F142" s="74"/>
      <c r="M142" s="75"/>
      <c r="N142" s="396" t="s">
        <v>96</v>
      </c>
      <c r="O142" s="397"/>
      <c r="P142" s="397"/>
      <c r="Q142" s="397"/>
      <c r="R142" s="397"/>
      <c r="S142" s="398"/>
      <c r="T142" s="74"/>
      <c r="U142" s="76"/>
      <c r="V142" s="77"/>
      <c r="W142" s="77"/>
      <c r="X142" s="77"/>
      <c r="Y142" s="75"/>
      <c r="Z142" s="75"/>
      <c r="AA142" s="75"/>
      <c r="AB142" s="75"/>
      <c r="AC142" s="75"/>
      <c r="AD142" s="75"/>
      <c r="AE142" s="75"/>
    </row>
    <row r="143" spans="1:31" ht="14.25" thickBot="1">
      <c r="A143" s="2"/>
      <c r="B143" s="184" t="s">
        <v>76</v>
      </c>
      <c r="C143" s="131" t="s">
        <v>35</v>
      </c>
      <c r="D143" s="131" t="s">
        <v>74</v>
      </c>
      <c r="E143" s="132" t="s">
        <v>75</v>
      </c>
      <c r="F143" s="74"/>
      <c r="M143" s="75"/>
      <c r="N143" s="185" t="s">
        <v>76</v>
      </c>
      <c r="O143" s="113" t="s">
        <v>35</v>
      </c>
      <c r="P143" s="113" t="s">
        <v>74</v>
      </c>
      <c r="Q143" s="113" t="s">
        <v>37</v>
      </c>
      <c r="R143" s="113" t="s">
        <v>95</v>
      </c>
      <c r="S143" s="186" t="s">
        <v>75</v>
      </c>
      <c r="T143" s="74"/>
      <c r="U143" s="76"/>
      <c r="V143" s="77"/>
      <c r="W143" s="77"/>
      <c r="X143" s="77"/>
      <c r="Y143" s="75"/>
      <c r="Z143" s="75"/>
      <c r="AA143" s="75"/>
      <c r="AB143" s="75"/>
      <c r="AC143" s="75"/>
      <c r="AD143" s="75"/>
      <c r="AE143" s="75"/>
    </row>
    <row r="144" spans="1:31" ht="13.5">
      <c r="A144" s="2"/>
      <c r="B144" s="80" t="s">
        <v>14</v>
      </c>
      <c r="C144" s="114" t="s">
        <v>22</v>
      </c>
      <c r="D144" s="115">
        <f>$C$49</f>
        <v>122404.953</v>
      </c>
      <c r="E144" s="124"/>
      <c r="F144" s="74"/>
      <c r="M144" s="75"/>
      <c r="N144" s="80" t="s">
        <v>14</v>
      </c>
      <c r="O144" s="114" t="s">
        <v>22</v>
      </c>
      <c r="P144" s="81">
        <f>$O$49</f>
        <v>222949.943</v>
      </c>
      <c r="Q144" s="81">
        <f>$P$49</f>
        <v>1.4013413305742999</v>
      </c>
      <c r="R144" s="116">
        <f>(Q144*P144)/100</f>
        <v>3124.289697750843</v>
      </c>
      <c r="S144" s="125"/>
      <c r="T144" s="74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</row>
    <row r="145" spans="1:31" ht="13.5">
      <c r="A145" s="2"/>
      <c r="B145" s="78"/>
      <c r="C145" s="79" t="s">
        <v>23</v>
      </c>
      <c r="D145" s="102">
        <f>$D$49</f>
        <v>120155.845</v>
      </c>
      <c r="E145" s="126"/>
      <c r="F145" s="74"/>
      <c r="M145" s="75"/>
      <c r="N145" s="78"/>
      <c r="O145" s="79" t="s">
        <v>23</v>
      </c>
      <c r="P145" s="52">
        <f>$Q$49</f>
        <v>217277.993</v>
      </c>
      <c r="Q145" s="52">
        <f>$R$49</f>
        <v>1.3629142615022396</v>
      </c>
      <c r="R145" s="88">
        <f aca="true" t="shared" si="19" ref="R145:R153">(Q145*P145)/100</f>
        <v>2961.3127537028377</v>
      </c>
      <c r="S145" s="127"/>
      <c r="T145" s="74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</row>
    <row r="146" spans="1:31" ht="13.5">
      <c r="A146" s="2"/>
      <c r="B146" s="78"/>
      <c r="C146" s="79" t="s">
        <v>24</v>
      </c>
      <c r="D146" s="102">
        <f>$E$49</f>
        <v>116554.962</v>
      </c>
      <c r="E146" s="126"/>
      <c r="F146" s="74"/>
      <c r="M146" s="75"/>
      <c r="N146" s="78"/>
      <c r="O146" s="79" t="s">
        <v>24</v>
      </c>
      <c r="P146" s="52">
        <f>$S$49</f>
        <v>201833.391</v>
      </c>
      <c r="Q146" s="52">
        <f>$T$49</f>
        <v>1.4282500733757362</v>
      </c>
      <c r="R146" s="88">
        <f t="shared" si="19"/>
        <v>2882.6855550542364</v>
      </c>
      <c r="S146" s="127"/>
      <c r="T146" s="74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</row>
    <row r="147" spans="1:31" ht="13.5">
      <c r="A147" s="2"/>
      <c r="B147" s="78"/>
      <c r="C147" s="79" t="s">
        <v>25</v>
      </c>
      <c r="D147" s="102">
        <f>$F$49</f>
        <v>113440.543</v>
      </c>
      <c r="E147" s="126"/>
      <c r="F147" s="74"/>
      <c r="M147" s="75"/>
      <c r="N147" s="78"/>
      <c r="O147" s="79" t="s">
        <v>25</v>
      </c>
      <c r="P147" s="52">
        <f>$U$49</f>
        <v>183442.266</v>
      </c>
      <c r="Q147" s="52">
        <f>$V$49</f>
        <v>1.5087114962174835</v>
      </c>
      <c r="R147" s="88">
        <f t="shared" si="19"/>
        <v>2767.614556063856</v>
      </c>
      <c r="S147" s="127"/>
      <c r="T147" s="74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</row>
    <row r="148" spans="1:31" ht="13.5">
      <c r="A148" s="2"/>
      <c r="B148" s="78"/>
      <c r="C148" s="79" t="s">
        <v>26</v>
      </c>
      <c r="D148" s="102">
        <f>$G$49</f>
        <v>111063.653</v>
      </c>
      <c r="E148" s="126"/>
      <c r="F148" s="74"/>
      <c r="M148" s="75"/>
      <c r="N148" s="78"/>
      <c r="O148" s="79" t="s">
        <v>26</v>
      </c>
      <c r="P148" s="52">
        <f>$W$49</f>
        <v>156604.853</v>
      </c>
      <c r="Q148" s="52">
        <f>$X$49</f>
        <v>1.6592785028495534</v>
      </c>
      <c r="R148" s="88">
        <f t="shared" si="19"/>
        <v>2598.5106602481437</v>
      </c>
      <c r="S148" s="127"/>
      <c r="T148" s="74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</row>
    <row r="149" spans="1:31" ht="13.5">
      <c r="A149" s="2"/>
      <c r="B149" s="78"/>
      <c r="C149" s="79" t="s">
        <v>27</v>
      </c>
      <c r="D149" s="102">
        <f>$H$49</f>
        <v>110779.084</v>
      </c>
      <c r="E149" s="126"/>
      <c r="F149" s="74"/>
      <c r="M149" s="75"/>
      <c r="N149" s="78"/>
      <c r="O149" s="79" t="s">
        <v>27</v>
      </c>
      <c r="P149" s="52">
        <f>$Y$49</f>
        <v>135992.527</v>
      </c>
      <c r="Q149" s="52">
        <f>$Z$49</f>
        <v>1.707704431066492</v>
      </c>
      <c r="R149" s="88">
        <f t="shared" si="19"/>
        <v>2322.3504094982954</v>
      </c>
      <c r="S149" s="127"/>
      <c r="T149" s="74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</row>
    <row r="150" spans="1:31" ht="13.5">
      <c r="A150" s="2"/>
      <c r="B150" s="78"/>
      <c r="C150" s="79" t="s">
        <v>28</v>
      </c>
      <c r="D150" s="102">
        <f>$I$49</f>
        <v>113653.549</v>
      </c>
      <c r="E150" s="126"/>
      <c r="F150" s="74"/>
      <c r="M150" s="75"/>
      <c r="N150" s="78"/>
      <c r="O150" s="79" t="s">
        <v>28</v>
      </c>
      <c r="P150" s="52">
        <f>$AA$49</f>
        <v>122721.188</v>
      </c>
      <c r="Q150" s="52">
        <f>$AB$49</f>
        <v>1.7211411559233842</v>
      </c>
      <c r="R150" s="88">
        <f t="shared" si="19"/>
        <v>2112.2048737061095</v>
      </c>
      <c r="S150" s="127"/>
      <c r="T150" s="74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</row>
    <row r="151" spans="1:31" ht="13.5">
      <c r="A151" s="2"/>
      <c r="B151" s="78"/>
      <c r="C151" s="79" t="s">
        <v>29</v>
      </c>
      <c r="D151" s="102">
        <f>$J$49</f>
        <v>117705.801</v>
      </c>
      <c r="E151" s="126"/>
      <c r="F151" s="74"/>
      <c r="M151" s="75"/>
      <c r="N151" s="78"/>
      <c r="O151" s="79" t="s">
        <v>29</v>
      </c>
      <c r="P151" s="52">
        <f>$AC$49</f>
        <v>121361.462</v>
      </c>
      <c r="Q151" s="52">
        <f>$AD$49</f>
        <v>1.6680498619819957</v>
      </c>
      <c r="R151" s="88">
        <f t="shared" si="19"/>
        <v>2024.369699390332</v>
      </c>
      <c r="S151" s="127"/>
      <c r="T151" s="74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</row>
    <row r="152" spans="1:31" ht="13.5">
      <c r="A152" s="2"/>
      <c r="B152" s="78"/>
      <c r="C152" s="79" t="s">
        <v>30</v>
      </c>
      <c r="D152" s="102">
        <f>$K$49</f>
        <v>121875.974</v>
      </c>
      <c r="E152" s="126"/>
      <c r="F152" s="74"/>
      <c r="M152" s="75"/>
      <c r="N152" s="78"/>
      <c r="O152" s="79" t="s">
        <v>30</v>
      </c>
      <c r="P152" s="52">
        <f>$AE$49</f>
        <v>124012.583</v>
      </c>
      <c r="Q152" s="52">
        <f>$AF$49</f>
        <v>1.5935228137858939</v>
      </c>
      <c r="R152" s="88">
        <f t="shared" si="19"/>
        <v>1976.1688020701672</v>
      </c>
      <c r="S152" s="127"/>
      <c r="T152" s="74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</row>
    <row r="153" spans="1:31" ht="14.25" thickBot="1">
      <c r="A153" s="2"/>
      <c r="B153" s="85"/>
      <c r="C153" s="119" t="s">
        <v>31</v>
      </c>
      <c r="D153" s="110">
        <f>$L$49</f>
        <v>129030.818</v>
      </c>
      <c r="E153" s="128"/>
      <c r="F153" s="2"/>
      <c r="M153" s="75"/>
      <c r="N153" s="85"/>
      <c r="O153" s="119" t="s">
        <v>31</v>
      </c>
      <c r="P153" s="69">
        <f>$AG$49</f>
        <v>128729.52</v>
      </c>
      <c r="Q153" s="69">
        <f>$AH$49</f>
        <v>1.4725845055798734</v>
      </c>
      <c r="R153" s="120">
        <f t="shared" si="19"/>
        <v>1895.6509656273442</v>
      </c>
      <c r="S153" s="129"/>
      <c r="T153" s="74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</row>
    <row r="154" spans="1:31" ht="14.25" thickBot="1">
      <c r="A154" s="2"/>
      <c r="B154" s="106"/>
      <c r="C154" s="83"/>
      <c r="D154" s="102"/>
      <c r="E154" s="53"/>
      <c r="F154" s="76"/>
      <c r="M154" s="77"/>
      <c r="N154" s="106"/>
      <c r="O154" s="83"/>
      <c r="P154" s="88"/>
      <c r="Q154" s="88"/>
      <c r="R154" s="88"/>
      <c r="S154" s="73"/>
      <c r="T154" s="74"/>
      <c r="U154" s="75"/>
      <c r="V154" s="75"/>
      <c r="W154" s="75"/>
      <c r="X154" s="75"/>
      <c r="Y154" s="77"/>
      <c r="Z154" s="77"/>
      <c r="AA154" s="77"/>
      <c r="AB154" s="77"/>
      <c r="AC154" s="77"/>
      <c r="AD154" s="77"/>
      <c r="AE154" s="75"/>
    </row>
    <row r="155" spans="1:31" ht="13.5">
      <c r="A155" s="2"/>
      <c r="B155" s="90" t="s">
        <v>11</v>
      </c>
      <c r="C155" s="114" t="s">
        <v>22</v>
      </c>
      <c r="D155" s="115">
        <f>$C$37</f>
        <v>25753.742</v>
      </c>
      <c r="E155" s="124"/>
      <c r="F155" s="74"/>
      <c r="M155" s="75"/>
      <c r="N155" s="80" t="s">
        <v>11</v>
      </c>
      <c r="O155" s="114" t="s">
        <v>22</v>
      </c>
      <c r="P155" s="81">
        <f>$O$37</f>
        <v>59904.171</v>
      </c>
      <c r="Q155" s="81">
        <f>$P$37</f>
        <v>2.4760038791991126</v>
      </c>
      <c r="R155" s="116">
        <f>(Q155*P155)/100</f>
        <v>1483.22959776207</v>
      </c>
      <c r="S155" s="125"/>
      <c r="T155" s="76"/>
      <c r="U155" s="77"/>
      <c r="V155" s="77"/>
      <c r="W155" s="77"/>
      <c r="X155" s="75"/>
      <c r="Y155" s="75"/>
      <c r="Z155" s="75"/>
      <c r="AA155" s="75"/>
      <c r="AB155" s="75"/>
      <c r="AC155" s="75"/>
      <c r="AD155" s="75"/>
      <c r="AE155" s="75"/>
    </row>
    <row r="156" spans="1:31" ht="13.5">
      <c r="A156" s="2"/>
      <c r="B156" s="91"/>
      <c r="C156" s="79" t="s">
        <v>23</v>
      </c>
      <c r="D156" s="102">
        <f>$D$37</f>
        <v>25665.035</v>
      </c>
      <c r="E156" s="126"/>
      <c r="F156" s="74"/>
      <c r="M156" s="92"/>
      <c r="N156" s="78"/>
      <c r="O156" s="79" t="s">
        <v>23</v>
      </c>
      <c r="P156" s="52">
        <f>$Q$37</f>
        <v>55668.738</v>
      </c>
      <c r="Q156" s="52">
        <f>$R$37</f>
        <v>2.4881135802218095</v>
      </c>
      <c r="R156" s="88">
        <f aca="true" t="shared" si="20" ref="R156:R164">(Q156*P156)/100</f>
        <v>1385.1014301160988</v>
      </c>
      <c r="S156" s="127"/>
      <c r="T156" s="74"/>
      <c r="U156" s="75"/>
      <c r="V156" s="75"/>
      <c r="W156" s="75"/>
      <c r="X156" s="75"/>
      <c r="Y156" s="92"/>
      <c r="Z156" s="92"/>
      <c r="AA156" s="92"/>
      <c r="AB156" s="92"/>
      <c r="AC156" s="92"/>
      <c r="AD156" s="92"/>
      <c r="AE156" s="92"/>
    </row>
    <row r="157" spans="1:31" ht="13.5">
      <c r="A157" s="2"/>
      <c r="B157" s="91"/>
      <c r="C157" s="79" t="s">
        <v>24</v>
      </c>
      <c r="D157" s="102">
        <f>$E$37</f>
        <v>25351.259</v>
      </c>
      <c r="E157" s="126"/>
      <c r="F157" s="2"/>
      <c r="M157" s="2"/>
      <c r="N157" s="78"/>
      <c r="O157" s="79" t="s">
        <v>24</v>
      </c>
      <c r="P157" s="52">
        <f>$S$37</f>
        <v>49019.93</v>
      </c>
      <c r="Q157" s="52">
        <f>$T$37</f>
        <v>2.6970609226863203</v>
      </c>
      <c r="R157" s="88">
        <f t="shared" si="20"/>
        <v>1322.0973763581883</v>
      </c>
      <c r="S157" s="127"/>
      <c r="T157" s="74"/>
      <c r="U157" s="92"/>
      <c r="V157" s="92"/>
      <c r="W157" s="92"/>
      <c r="X157" s="92"/>
      <c r="Y157" s="2"/>
      <c r="Z157" s="2"/>
      <c r="AA157" s="2"/>
      <c r="AB157" s="2"/>
      <c r="AC157" s="2"/>
      <c r="AD157" s="2"/>
      <c r="AE157" s="2"/>
    </row>
    <row r="158" spans="1:31" ht="12.75">
      <c r="A158" s="2"/>
      <c r="B158" s="91"/>
      <c r="C158" s="79" t="s">
        <v>25</v>
      </c>
      <c r="D158" s="102">
        <f>$F$37</f>
        <v>25162.194</v>
      </c>
      <c r="E158" s="126"/>
      <c r="F158" s="2"/>
      <c r="M158" s="2"/>
      <c r="N158" s="78"/>
      <c r="O158" s="79" t="s">
        <v>25</v>
      </c>
      <c r="P158" s="52">
        <f>$U$37</f>
        <v>41873.746</v>
      </c>
      <c r="Q158" s="52">
        <f>$V$37</f>
        <v>2.9894611666649773</v>
      </c>
      <c r="R158" s="88">
        <f t="shared" si="20"/>
        <v>1251.7993756979292</v>
      </c>
      <c r="S158" s="127"/>
      <c r="T158" s="3"/>
      <c r="U158" s="3"/>
      <c r="V158" s="3"/>
      <c r="W158" s="3"/>
      <c r="X158" s="3"/>
      <c r="Y158" s="2"/>
      <c r="Z158" s="2"/>
      <c r="AA158" s="2"/>
      <c r="AB158" s="2"/>
      <c r="AC158" s="2"/>
      <c r="AD158" s="2"/>
      <c r="AE158" s="2"/>
    </row>
    <row r="159" spans="1:31" ht="12.75">
      <c r="A159" s="2"/>
      <c r="B159" s="91"/>
      <c r="C159" s="79" t="s">
        <v>26</v>
      </c>
      <c r="D159" s="102">
        <f>$G$37</f>
        <v>25164.417</v>
      </c>
      <c r="E159" s="126"/>
      <c r="F159" s="2"/>
      <c r="M159" s="2"/>
      <c r="N159" s="78"/>
      <c r="O159" s="79" t="s">
        <v>26</v>
      </c>
      <c r="P159" s="52">
        <f>$W$37</f>
        <v>34712.415</v>
      </c>
      <c r="Q159" s="52">
        <f>$X$37</f>
        <v>3.2629876110809355</v>
      </c>
      <c r="R159" s="88">
        <f t="shared" si="20"/>
        <v>1132.6618009570004</v>
      </c>
      <c r="S159" s="127"/>
      <c r="T159" s="3"/>
      <c r="U159" s="3"/>
      <c r="V159" s="3"/>
      <c r="W159" s="3"/>
      <c r="X159" s="3"/>
      <c r="Y159" s="2"/>
      <c r="Z159" s="2"/>
      <c r="AA159" s="2"/>
      <c r="AB159" s="2"/>
      <c r="AC159" s="2"/>
      <c r="AD159" s="2"/>
      <c r="AE159" s="2"/>
    </row>
    <row r="160" spans="1:31" ht="12.75">
      <c r="A160" s="2"/>
      <c r="B160" s="91"/>
      <c r="C160" s="79" t="s">
        <v>27</v>
      </c>
      <c r="D160" s="102">
        <f>$H$37</f>
        <v>25435.341</v>
      </c>
      <c r="E160" s="126"/>
      <c r="F160" s="2"/>
      <c r="M160" s="2"/>
      <c r="N160" s="78"/>
      <c r="O160" s="79" t="s">
        <v>27</v>
      </c>
      <c r="P160" s="52">
        <f>$Y$37</f>
        <v>29726.405</v>
      </c>
      <c r="Q160" s="52">
        <f>$Z$37</f>
        <v>3.3434697550885977</v>
      </c>
      <c r="R160" s="88">
        <f t="shared" si="20"/>
        <v>993.8933604501447</v>
      </c>
      <c r="S160" s="127"/>
      <c r="T160" s="3"/>
      <c r="U160" s="3"/>
      <c r="V160" s="3"/>
      <c r="W160" s="3"/>
      <c r="X160" s="3"/>
      <c r="Y160" s="2"/>
      <c r="Z160" s="2"/>
      <c r="AA160" s="2"/>
      <c r="AB160" s="2"/>
      <c r="AC160" s="2"/>
      <c r="AD160" s="2"/>
      <c r="AE160" s="2"/>
    </row>
    <row r="161" spans="1:31" ht="12.75">
      <c r="A161" s="2"/>
      <c r="B161" s="91"/>
      <c r="C161" s="79" t="s">
        <v>28</v>
      </c>
      <c r="D161" s="102">
        <f>$I$37</f>
        <v>25572.792</v>
      </c>
      <c r="E161" s="126"/>
      <c r="F161" s="2"/>
      <c r="M161" s="2"/>
      <c r="N161" s="78"/>
      <c r="O161" s="79" t="s">
        <v>28</v>
      </c>
      <c r="P161" s="52">
        <f>$AA$37</f>
        <v>26736.097</v>
      </c>
      <c r="Q161" s="52">
        <f>$AB$37</f>
        <v>3.389922130737714</v>
      </c>
      <c r="R161" s="88">
        <f t="shared" si="20"/>
        <v>906.332869098502</v>
      </c>
      <c r="S161" s="127"/>
      <c r="T161" s="3"/>
      <c r="U161" s="3"/>
      <c r="V161" s="3"/>
      <c r="W161" s="3"/>
      <c r="X161" s="3"/>
      <c r="Y161" s="2"/>
      <c r="Z161" s="2"/>
      <c r="AA161" s="2"/>
      <c r="AB161" s="2"/>
      <c r="AC161" s="2"/>
      <c r="AD161" s="2"/>
      <c r="AE161" s="2"/>
    </row>
    <row r="162" spans="1:31" ht="12.75">
      <c r="A162" s="2"/>
      <c r="B162" s="91"/>
      <c r="C162" s="79" t="s">
        <v>29</v>
      </c>
      <c r="D162" s="102">
        <f>$J$37</f>
        <v>25914.439</v>
      </c>
      <c r="E162" s="126"/>
      <c r="F162" s="2"/>
      <c r="G162" s="2"/>
      <c r="H162" s="2"/>
      <c r="I162" s="2"/>
      <c r="J162" s="2"/>
      <c r="K162" s="2"/>
      <c r="L162" s="2"/>
      <c r="M162" s="2"/>
      <c r="N162" s="78"/>
      <c r="O162" s="79" t="s">
        <v>29</v>
      </c>
      <c r="P162" s="52">
        <f>$AC$37</f>
        <v>26428.431</v>
      </c>
      <c r="Q162" s="52">
        <f>$AD$37</f>
        <v>3.2699467246630793</v>
      </c>
      <c r="R162" s="88">
        <f t="shared" si="20"/>
        <v>864.1956138643419</v>
      </c>
      <c r="S162" s="127"/>
      <c r="T162" s="3"/>
      <c r="U162" s="3"/>
      <c r="V162" s="3"/>
      <c r="W162" s="3"/>
      <c r="X162" s="3"/>
      <c r="Y162" s="2"/>
      <c r="Z162" s="2"/>
      <c r="AA162" s="2"/>
      <c r="AB162" s="2"/>
      <c r="AC162" s="2"/>
      <c r="AD162" s="2"/>
      <c r="AE162" s="2"/>
    </row>
    <row r="163" spans="1:31" ht="12.75">
      <c r="A163" s="2"/>
      <c r="B163" s="91"/>
      <c r="C163" s="79" t="s">
        <v>30</v>
      </c>
      <c r="D163" s="102">
        <f>$K$37</f>
        <v>26459.719</v>
      </c>
      <c r="E163" s="126"/>
      <c r="F163" s="2"/>
      <c r="G163" s="2"/>
      <c r="H163" s="2"/>
      <c r="I163" s="2"/>
      <c r="J163" s="2"/>
      <c r="K163" s="2"/>
      <c r="L163" s="2"/>
      <c r="M163" s="2"/>
      <c r="N163" s="78"/>
      <c r="O163" s="79" t="s">
        <v>30</v>
      </c>
      <c r="P163" s="52">
        <f>$AE$37</f>
        <v>28198.199</v>
      </c>
      <c r="Q163" s="52">
        <f>$AF$37</f>
        <v>3.0442064130960205</v>
      </c>
      <c r="R163" s="88">
        <f t="shared" si="20"/>
        <v>858.411382335578</v>
      </c>
      <c r="S163" s="127"/>
      <c r="T163" s="3"/>
      <c r="U163" s="3"/>
      <c r="V163" s="3"/>
      <c r="W163" s="3"/>
      <c r="X163" s="3"/>
      <c r="Y163" s="2"/>
      <c r="Z163" s="2"/>
      <c r="AA163" s="2"/>
      <c r="AB163" s="2"/>
      <c r="AC163" s="2"/>
      <c r="AD163" s="2"/>
      <c r="AE163" s="2"/>
    </row>
    <row r="164" spans="1:31" ht="13.5" thickBot="1">
      <c r="A164" s="2"/>
      <c r="B164" s="122"/>
      <c r="C164" s="119" t="s">
        <v>31</v>
      </c>
      <c r="D164" s="110">
        <f>$L$37</f>
        <v>26925.99</v>
      </c>
      <c r="E164" s="128"/>
      <c r="F164" s="2"/>
      <c r="G164" s="2"/>
      <c r="H164" s="2"/>
      <c r="I164" s="2"/>
      <c r="J164" s="2"/>
      <c r="K164" s="2"/>
      <c r="L164" s="2"/>
      <c r="M164" s="2"/>
      <c r="N164" s="85"/>
      <c r="O164" s="119" t="s">
        <v>31</v>
      </c>
      <c r="P164" s="69">
        <f>$AG$37</f>
        <v>30389.136</v>
      </c>
      <c r="Q164" s="69">
        <f>$AH$37</f>
        <v>2.76122571580944</v>
      </c>
      <c r="R164" s="120">
        <f t="shared" si="20"/>
        <v>839.1126380443042</v>
      </c>
      <c r="S164" s="129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3.5" thickBot="1">
      <c r="A165" s="2"/>
      <c r="B165" s="106"/>
      <c r="C165" s="83"/>
      <c r="D165" s="102"/>
      <c r="E165" s="53"/>
      <c r="F165" s="2"/>
      <c r="G165" s="2"/>
      <c r="H165" s="2"/>
      <c r="I165" s="2"/>
      <c r="J165" s="2"/>
      <c r="K165" s="2"/>
      <c r="L165" s="2"/>
      <c r="M165" s="2"/>
      <c r="N165" s="106"/>
      <c r="O165" s="83"/>
      <c r="P165" s="88"/>
      <c r="Q165" s="88"/>
      <c r="R165" s="88"/>
      <c r="S165" s="73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.75">
      <c r="A166" s="2"/>
      <c r="B166" s="90" t="s">
        <v>12</v>
      </c>
      <c r="C166" s="114" t="s">
        <v>22</v>
      </c>
      <c r="D166" s="98">
        <f>$C$41</f>
        <v>77898.627</v>
      </c>
      <c r="E166" s="124"/>
      <c r="F166" s="2"/>
      <c r="G166" s="2"/>
      <c r="H166" s="2"/>
      <c r="I166" s="2"/>
      <c r="J166" s="2"/>
      <c r="K166" s="2"/>
      <c r="L166" s="2"/>
      <c r="M166" s="2"/>
      <c r="N166" s="80" t="s">
        <v>12</v>
      </c>
      <c r="O166" s="114" t="s">
        <v>22</v>
      </c>
      <c r="P166" s="81">
        <f>$O$41</f>
        <v>145898.908</v>
      </c>
      <c r="Q166" s="81">
        <f>$P$41</f>
        <v>1.7716782117591257</v>
      </c>
      <c r="R166" s="116">
        <f>(Q166*P166)/100</f>
        <v>2584.859164230492</v>
      </c>
      <c r="S166" s="125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.75">
      <c r="A167" s="2"/>
      <c r="B167" s="78"/>
      <c r="C167" s="79" t="s">
        <v>23</v>
      </c>
      <c r="D167" s="67">
        <f>$D$41</f>
        <v>76254.364</v>
      </c>
      <c r="E167" s="126"/>
      <c r="F167" s="2"/>
      <c r="G167" s="2"/>
      <c r="H167" s="2"/>
      <c r="I167" s="2"/>
      <c r="J167" s="2"/>
      <c r="K167" s="2"/>
      <c r="L167" s="2"/>
      <c r="M167" s="2"/>
      <c r="N167" s="78"/>
      <c r="O167" s="79" t="s">
        <v>23</v>
      </c>
      <c r="P167" s="52">
        <f>$Q$41</f>
        <v>146074.055</v>
      </c>
      <c r="Q167" s="52">
        <f>$R$41</f>
        <v>1.720738803479744</v>
      </c>
      <c r="R167" s="88">
        <f aca="true" t="shared" si="21" ref="R167:R175">(Q167*P167)/100</f>
        <v>2513.552946201343</v>
      </c>
      <c r="S167" s="127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.75">
      <c r="A168" s="2"/>
      <c r="B168" s="78"/>
      <c r="C168" s="79" t="s">
        <v>24</v>
      </c>
      <c r="D168" s="67">
        <f>$E$41</f>
        <v>73495.733</v>
      </c>
      <c r="E168" s="126"/>
      <c r="F168" s="2"/>
      <c r="G168" s="2"/>
      <c r="H168" s="2"/>
      <c r="I168" s="2"/>
      <c r="J168" s="2"/>
      <c r="K168" s="2"/>
      <c r="L168" s="2"/>
      <c r="M168" s="2"/>
      <c r="N168" s="78"/>
      <c r="O168" s="79" t="s">
        <v>24</v>
      </c>
      <c r="P168" s="52">
        <f>$S$41</f>
        <v>139524.959</v>
      </c>
      <c r="Q168" s="52">
        <f>$T$41</f>
        <v>1.729124960560436</v>
      </c>
      <c r="R168" s="88">
        <f t="shared" si="21"/>
        <v>2412.5608922807146</v>
      </c>
      <c r="S168" s="127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.75">
      <c r="A169" s="2"/>
      <c r="B169" s="78"/>
      <c r="C169" s="79" t="s">
        <v>25</v>
      </c>
      <c r="D169" s="67">
        <f>$F$41</f>
        <v>70393.884</v>
      </c>
      <c r="E169" s="126"/>
      <c r="F169" s="2"/>
      <c r="G169" s="2"/>
      <c r="H169" s="2"/>
      <c r="I169" s="2"/>
      <c r="J169" s="2"/>
      <c r="K169" s="2"/>
      <c r="L169" s="2"/>
      <c r="M169" s="2"/>
      <c r="N169" s="78"/>
      <c r="O169" s="79" t="s">
        <v>25</v>
      </c>
      <c r="P169" s="52">
        <f>$U$41</f>
        <v>130361.809</v>
      </c>
      <c r="Q169" s="52">
        <f>$V$41</f>
        <v>1.7914974392668375</v>
      </c>
      <c r="R169" s="88">
        <f t="shared" si="21"/>
        <v>2335.4284700169255</v>
      </c>
      <c r="S169" s="127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.75">
      <c r="A170" s="2"/>
      <c r="B170" s="78"/>
      <c r="C170" s="79" t="s">
        <v>26</v>
      </c>
      <c r="D170" s="67">
        <f>$G$41</f>
        <v>68520.895</v>
      </c>
      <c r="E170" s="126"/>
      <c r="F170" s="2"/>
      <c r="G170" s="2"/>
      <c r="H170" s="2"/>
      <c r="I170" s="2"/>
      <c r="J170" s="2"/>
      <c r="K170" s="2"/>
      <c r="L170" s="2"/>
      <c r="M170" s="2"/>
      <c r="N170" s="78"/>
      <c r="O170" s="79" t="s">
        <v>26</v>
      </c>
      <c r="P170" s="52">
        <f>$W$41</f>
        <v>112057.171</v>
      </c>
      <c r="Q170" s="52">
        <f>$X$41</f>
        <v>1.985672610820289</v>
      </c>
      <c r="R170" s="88">
        <f t="shared" si="21"/>
        <v>2225.0885530070555</v>
      </c>
      <c r="S170" s="12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.75">
      <c r="A171" s="2"/>
      <c r="B171" s="78"/>
      <c r="C171" s="79" t="s">
        <v>27</v>
      </c>
      <c r="D171" s="67">
        <f>$H$41</f>
        <v>68465.16</v>
      </c>
      <c r="E171" s="126"/>
      <c r="F171" s="2"/>
      <c r="G171" s="2"/>
      <c r="H171" s="2"/>
      <c r="I171" s="2"/>
      <c r="J171" s="2"/>
      <c r="K171" s="2"/>
      <c r="L171" s="2"/>
      <c r="M171" s="2"/>
      <c r="N171" s="78"/>
      <c r="O171" s="79" t="s">
        <v>27</v>
      </c>
      <c r="P171" s="52">
        <f>$Y$41</f>
        <v>97279.314</v>
      </c>
      <c r="Q171" s="52">
        <f>$Z$41</f>
        <v>2.049222999495939</v>
      </c>
      <c r="R171" s="88">
        <f t="shared" si="21"/>
        <v>1993.4700762398727</v>
      </c>
      <c r="S171" s="12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.75">
      <c r="A172" s="2"/>
      <c r="B172" s="78"/>
      <c r="C172" s="79" t="s">
        <v>28</v>
      </c>
      <c r="D172" s="67">
        <f>$I$41</f>
        <v>69733.741</v>
      </c>
      <c r="E172" s="126"/>
      <c r="F172" s="2"/>
      <c r="G172" s="2"/>
      <c r="H172" s="2"/>
      <c r="I172" s="2"/>
      <c r="J172" s="2"/>
      <c r="K172" s="2"/>
      <c r="L172" s="2"/>
      <c r="M172" s="2"/>
      <c r="N172" s="78"/>
      <c r="O172" s="79" t="s">
        <v>28</v>
      </c>
      <c r="P172" s="52">
        <f>$AA$41</f>
        <v>86798.038</v>
      </c>
      <c r="Q172" s="52">
        <f>$AB$41</f>
        <v>2.0765130261254505</v>
      </c>
      <c r="R172" s="88">
        <f t="shared" si="21"/>
        <v>1802.3725654913185</v>
      </c>
      <c r="S172" s="12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.75">
      <c r="A173" s="2"/>
      <c r="B173" s="78"/>
      <c r="C173" s="79" t="s">
        <v>29</v>
      </c>
      <c r="D173" s="67">
        <f>$J$41</f>
        <v>71768.435</v>
      </c>
      <c r="E173" s="126"/>
      <c r="F173" s="2"/>
      <c r="G173" s="2"/>
      <c r="H173" s="2"/>
      <c r="I173" s="2"/>
      <c r="J173" s="2"/>
      <c r="K173" s="2"/>
      <c r="L173" s="2"/>
      <c r="M173" s="2"/>
      <c r="N173" s="78"/>
      <c r="O173" s="79" t="s">
        <v>29</v>
      </c>
      <c r="P173" s="52">
        <f>$AC$41</f>
        <v>85351.073</v>
      </c>
      <c r="Q173" s="52">
        <f>$AD$41</f>
        <v>2.0310506546193894</v>
      </c>
      <c r="R173" s="88">
        <f t="shared" si="21"/>
        <v>1733.523526891173</v>
      </c>
      <c r="S173" s="12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.75">
      <c r="A174" s="2"/>
      <c r="B174" s="78"/>
      <c r="C174" s="79" t="s">
        <v>30</v>
      </c>
      <c r="D174" s="67">
        <f>$K$41</f>
        <v>73382.483</v>
      </c>
      <c r="E174" s="126"/>
      <c r="F174" s="2"/>
      <c r="G174" s="2"/>
      <c r="H174" s="2"/>
      <c r="I174" s="2"/>
      <c r="J174" s="2"/>
      <c r="K174" s="2"/>
      <c r="L174" s="2"/>
      <c r="M174" s="2"/>
      <c r="N174" s="78"/>
      <c r="O174" s="79" t="s">
        <v>30</v>
      </c>
      <c r="P174" s="52">
        <f>$AE$41</f>
        <v>86071.211</v>
      </c>
      <c r="Q174" s="52">
        <f>$AF$41</f>
        <v>1.9695841791723925</v>
      </c>
      <c r="R174" s="88">
        <f t="shared" si="21"/>
        <v>1695.2449546780879</v>
      </c>
      <c r="S174" s="127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3.5" thickBot="1">
      <c r="A175" s="2"/>
      <c r="B175" s="85"/>
      <c r="C175" s="119" t="s">
        <v>31</v>
      </c>
      <c r="D175" s="71">
        <f>$L$41</f>
        <v>78028.024</v>
      </c>
      <c r="E175" s="128"/>
      <c r="F175" s="2"/>
      <c r="G175" s="2"/>
      <c r="H175" s="2"/>
      <c r="I175" s="2"/>
      <c r="J175" s="2"/>
      <c r="K175" s="2"/>
      <c r="L175" s="2"/>
      <c r="M175" s="2"/>
      <c r="N175" s="85"/>
      <c r="O175" s="119" t="s">
        <v>31</v>
      </c>
      <c r="P175" s="69">
        <f>$AG$41</f>
        <v>88216.978</v>
      </c>
      <c r="Q175" s="69">
        <f>$AH$41</f>
        <v>1.9268608266342122</v>
      </c>
      <c r="R175" s="120">
        <f t="shared" si="21"/>
        <v>1699.8183915225213</v>
      </c>
      <c r="S175" s="129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3.5" thickBot="1">
      <c r="A176" s="2"/>
      <c r="B176" s="106"/>
      <c r="C176" s="83"/>
      <c r="D176" s="102"/>
      <c r="E176" s="53"/>
      <c r="F176" s="2"/>
      <c r="G176" s="2"/>
      <c r="H176" s="2"/>
      <c r="I176" s="2"/>
      <c r="J176" s="2"/>
      <c r="K176" s="2"/>
      <c r="L176" s="2"/>
      <c r="M176" s="2"/>
      <c r="N176" s="106"/>
      <c r="O176" s="83"/>
      <c r="P176" s="88"/>
      <c r="Q176" s="88"/>
      <c r="R176" s="88"/>
      <c r="S176" s="73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.75">
      <c r="A177" s="2"/>
      <c r="B177" s="90" t="s">
        <v>13</v>
      </c>
      <c r="C177" s="114" t="s">
        <v>22</v>
      </c>
      <c r="D177" s="98">
        <f>$C$45</f>
        <v>18752.584</v>
      </c>
      <c r="E177" s="124"/>
      <c r="F177" s="2"/>
      <c r="G177" s="2"/>
      <c r="H177" s="2"/>
      <c r="I177" s="2"/>
      <c r="J177" s="2"/>
      <c r="K177" s="2"/>
      <c r="L177" s="2"/>
      <c r="M177" s="2"/>
      <c r="N177" s="93" t="s">
        <v>13</v>
      </c>
      <c r="O177" s="114" t="s">
        <v>22</v>
      </c>
      <c r="P177" s="81">
        <f>$O$45</f>
        <v>17146.864</v>
      </c>
      <c r="Q177" s="81">
        <f>$P$45</f>
        <v>5.47</v>
      </c>
      <c r="R177" s="116">
        <f>(Q177*P177)/100</f>
        <v>937.9334608</v>
      </c>
      <c r="S177" s="125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.75">
      <c r="A178" s="2"/>
      <c r="B178" s="78"/>
      <c r="C178" s="79" t="s">
        <v>23</v>
      </c>
      <c r="D178" s="67">
        <f>$D$45</f>
        <v>18236.446</v>
      </c>
      <c r="E178" s="126"/>
      <c r="F178" s="2"/>
      <c r="G178" s="2"/>
      <c r="H178" s="2"/>
      <c r="I178" s="2"/>
      <c r="J178" s="2"/>
      <c r="K178" s="2"/>
      <c r="L178" s="2"/>
      <c r="M178" s="2"/>
      <c r="N178" s="94"/>
      <c r="O178" s="79" t="s">
        <v>23</v>
      </c>
      <c r="P178" s="52">
        <f>$Q$45</f>
        <v>15535.2</v>
      </c>
      <c r="Q178" s="52">
        <f>$R$45</f>
        <v>5.94</v>
      </c>
      <c r="R178" s="88">
        <f aca="true" t="shared" si="22" ref="R178:R186">(Q178*P178)/100</f>
        <v>922.79088</v>
      </c>
      <c r="S178" s="127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.75">
      <c r="A179" s="2"/>
      <c r="B179" s="78"/>
      <c r="C179" s="79" t="s">
        <v>24</v>
      </c>
      <c r="D179" s="67">
        <f>$E$45</f>
        <v>17707.97</v>
      </c>
      <c r="E179" s="126"/>
      <c r="F179" s="2"/>
      <c r="G179" s="2"/>
      <c r="H179" s="2"/>
      <c r="I179" s="2"/>
      <c r="J179" s="2"/>
      <c r="K179" s="2"/>
      <c r="L179" s="2"/>
      <c r="M179" s="2"/>
      <c r="N179" s="94"/>
      <c r="O179" s="79" t="s">
        <v>24</v>
      </c>
      <c r="P179" s="52">
        <f>$S$45</f>
        <v>13288.502</v>
      </c>
      <c r="Q179" s="52">
        <f>$T$45</f>
        <v>6.480000000000001</v>
      </c>
      <c r="R179" s="88">
        <f t="shared" si="22"/>
        <v>861.0949296000002</v>
      </c>
      <c r="S179" s="127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.75">
      <c r="A180" s="2"/>
      <c r="B180" s="78"/>
      <c r="C180" s="79" t="s">
        <v>25</v>
      </c>
      <c r="D180" s="67">
        <f>$F$45</f>
        <v>17884.465</v>
      </c>
      <c r="E180" s="126"/>
      <c r="F180" s="2"/>
      <c r="G180" s="2"/>
      <c r="H180" s="2"/>
      <c r="I180" s="2"/>
      <c r="J180" s="2"/>
      <c r="K180" s="2"/>
      <c r="L180" s="2"/>
      <c r="M180" s="2"/>
      <c r="N180" s="94"/>
      <c r="O180" s="79" t="s">
        <v>25</v>
      </c>
      <c r="P180" s="52">
        <f>$U$45</f>
        <v>11206.711</v>
      </c>
      <c r="Q180" s="52">
        <f>$V$45</f>
        <v>7.13</v>
      </c>
      <c r="R180" s="88">
        <f t="shared" si="22"/>
        <v>799.0384942999999</v>
      </c>
      <c r="S180" s="127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.75">
      <c r="A181" s="2"/>
      <c r="B181" s="78"/>
      <c r="C181" s="79" t="s">
        <v>26</v>
      </c>
      <c r="D181" s="67">
        <f>$G$45</f>
        <v>17378.341</v>
      </c>
      <c r="E181" s="126"/>
      <c r="F181" s="2"/>
      <c r="G181" s="2"/>
      <c r="H181" s="2"/>
      <c r="I181" s="2"/>
      <c r="J181" s="2"/>
      <c r="K181" s="2"/>
      <c r="L181" s="2"/>
      <c r="M181" s="2"/>
      <c r="N181" s="94"/>
      <c r="O181" s="79" t="s">
        <v>26</v>
      </c>
      <c r="P181" s="52">
        <f>$W$45</f>
        <v>9835.267</v>
      </c>
      <c r="Q181" s="52">
        <f>$X$45</f>
        <v>7.32</v>
      </c>
      <c r="R181" s="88">
        <f t="shared" si="22"/>
        <v>719.9415444</v>
      </c>
      <c r="S181" s="127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.75">
      <c r="A182" s="2"/>
      <c r="B182" s="78"/>
      <c r="C182" s="79" t="s">
        <v>27</v>
      </c>
      <c r="D182" s="67">
        <f>$H$45</f>
        <v>16878.583</v>
      </c>
      <c r="E182" s="126"/>
      <c r="F182" s="2"/>
      <c r="G182" s="2"/>
      <c r="H182" s="2"/>
      <c r="I182" s="2"/>
      <c r="J182" s="2"/>
      <c r="K182" s="2"/>
      <c r="L182" s="2"/>
      <c r="M182" s="2"/>
      <c r="N182" s="94"/>
      <c r="O182" s="79" t="s">
        <v>27</v>
      </c>
      <c r="P182" s="52">
        <f>$Y$45</f>
        <v>8986.808</v>
      </c>
      <c r="Q182" s="52">
        <f>$Z$45</f>
        <v>7.31</v>
      </c>
      <c r="R182" s="88">
        <f t="shared" si="22"/>
        <v>656.9356648</v>
      </c>
      <c r="S182" s="127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.75">
      <c r="A183" s="2"/>
      <c r="B183" s="78"/>
      <c r="C183" s="79" t="s">
        <v>28</v>
      </c>
      <c r="D183" s="67">
        <f>$I$45</f>
        <v>18347.016</v>
      </c>
      <c r="E183" s="126"/>
      <c r="F183" s="2"/>
      <c r="G183" s="2"/>
      <c r="H183" s="2"/>
      <c r="I183" s="2"/>
      <c r="J183" s="2"/>
      <c r="K183" s="2"/>
      <c r="L183" s="2"/>
      <c r="M183" s="2"/>
      <c r="N183" s="94"/>
      <c r="O183" s="79" t="s">
        <v>28</v>
      </c>
      <c r="P183" s="52">
        <f>$AA$45</f>
        <v>9187.053</v>
      </c>
      <c r="Q183" s="52">
        <f>$AB$45</f>
        <v>6.81</v>
      </c>
      <c r="R183" s="88">
        <f t="shared" si="22"/>
        <v>625.6383093</v>
      </c>
      <c r="S183" s="127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.75">
      <c r="A184" s="2"/>
      <c r="B184" s="78"/>
      <c r="C184" s="79" t="s">
        <v>29</v>
      </c>
      <c r="D184" s="67">
        <f>$J$45</f>
        <v>20022.927</v>
      </c>
      <c r="E184" s="126"/>
      <c r="F184" s="2"/>
      <c r="G184" s="2"/>
      <c r="H184" s="2"/>
      <c r="I184" s="2"/>
      <c r="J184" s="2"/>
      <c r="K184" s="2"/>
      <c r="L184" s="2"/>
      <c r="M184" s="2"/>
      <c r="N184" s="94"/>
      <c r="O184" s="79" t="s">
        <v>29</v>
      </c>
      <c r="P184" s="52">
        <f>$AC$45</f>
        <v>9581.958</v>
      </c>
      <c r="Q184" s="52">
        <f>$AD$45</f>
        <v>6.139999999999999</v>
      </c>
      <c r="R184" s="88">
        <f t="shared" si="22"/>
        <v>588.3322211999999</v>
      </c>
      <c r="S184" s="127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.75">
      <c r="A185" s="2"/>
      <c r="B185" s="78"/>
      <c r="C185" s="79" t="s">
        <v>30</v>
      </c>
      <c r="D185" s="67">
        <f>$K$45</f>
        <v>22033.772</v>
      </c>
      <c r="E185" s="126"/>
      <c r="F185" s="2"/>
      <c r="G185" s="2"/>
      <c r="H185" s="2"/>
      <c r="I185" s="2"/>
      <c r="J185" s="2"/>
      <c r="K185" s="2"/>
      <c r="L185" s="2"/>
      <c r="M185" s="2"/>
      <c r="N185" s="94"/>
      <c r="O185" s="79" t="s">
        <v>30</v>
      </c>
      <c r="P185" s="52">
        <f>$AE$45</f>
        <v>9743.173</v>
      </c>
      <c r="Q185" s="52">
        <f>$AF$45</f>
        <v>5.57</v>
      </c>
      <c r="R185" s="88">
        <f t="shared" si="22"/>
        <v>542.6947361000001</v>
      </c>
      <c r="S185" s="127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3.5" thickBot="1">
      <c r="A186" s="2"/>
      <c r="B186" s="85"/>
      <c r="C186" s="119" t="s">
        <v>31</v>
      </c>
      <c r="D186" s="71">
        <f>$L$45</f>
        <v>24076.804</v>
      </c>
      <c r="E186" s="128"/>
      <c r="F186" s="2"/>
      <c r="G186" s="2"/>
      <c r="H186" s="2"/>
      <c r="I186" s="2"/>
      <c r="J186" s="2"/>
      <c r="K186" s="2"/>
      <c r="L186" s="2"/>
      <c r="M186" s="2"/>
      <c r="N186" s="123"/>
      <c r="O186" s="119" t="s">
        <v>31</v>
      </c>
      <c r="P186" s="69">
        <f>$AG$45</f>
        <v>10123.406</v>
      </c>
      <c r="Q186" s="69">
        <f>$AH$45</f>
        <v>5.07</v>
      </c>
      <c r="R186" s="120">
        <f t="shared" si="22"/>
        <v>513.2566842000001</v>
      </c>
      <c r="S186" s="129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2:30" ht="12.75"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O187" s="53"/>
      <c r="P187" s="53"/>
      <c r="Q187" s="53"/>
      <c r="R187" s="53"/>
      <c r="S187" s="53"/>
      <c r="T187" s="53"/>
      <c r="U187" s="53"/>
      <c r="V187" s="53"/>
      <c r="W187" s="58"/>
      <c r="X187" s="58"/>
      <c r="Y187" s="58"/>
      <c r="Z187" s="58"/>
      <c r="AA187" s="58"/>
      <c r="AB187" s="58"/>
      <c r="AC187" s="58"/>
      <c r="AD187" s="58"/>
    </row>
    <row r="188" spans="2:30" ht="13.5" thickBot="1">
      <c r="B188" s="53"/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O188" s="53"/>
      <c r="P188" s="53"/>
      <c r="Q188" s="53"/>
      <c r="R188" s="53"/>
      <c r="S188" s="53"/>
      <c r="T188" s="53"/>
      <c r="U188" s="53"/>
      <c r="V188" s="53"/>
      <c r="W188" s="58"/>
      <c r="X188" s="58"/>
      <c r="Y188" s="58"/>
      <c r="Z188" s="58"/>
      <c r="AA188" s="58"/>
      <c r="AB188" s="58"/>
      <c r="AC188" s="58"/>
      <c r="AD188" s="58"/>
    </row>
    <row r="189" spans="1:31" ht="13.5">
      <c r="A189" s="2"/>
      <c r="B189" s="396" t="s">
        <v>121</v>
      </c>
      <c r="C189" s="399"/>
      <c r="D189" s="399"/>
      <c r="E189" s="400"/>
      <c r="F189" s="74"/>
      <c r="G189" s="75"/>
      <c r="H189" s="75"/>
      <c r="I189" s="75"/>
      <c r="J189" s="75"/>
      <c r="K189" s="75"/>
      <c r="L189" s="75"/>
      <c r="M189" s="75"/>
      <c r="N189" s="396" t="s">
        <v>77</v>
      </c>
      <c r="O189" s="397"/>
      <c r="P189" s="397"/>
      <c r="Q189" s="397"/>
      <c r="R189" s="397"/>
      <c r="S189" s="398"/>
      <c r="T189" s="74"/>
      <c r="U189" s="76"/>
      <c r="V189" s="77"/>
      <c r="W189" s="77"/>
      <c r="X189" s="77"/>
      <c r="Y189" s="75"/>
      <c r="Z189" s="75"/>
      <c r="AA189" s="75"/>
      <c r="AB189" s="75"/>
      <c r="AC189" s="75"/>
      <c r="AD189" s="75"/>
      <c r="AE189" s="75"/>
    </row>
    <row r="190" spans="1:31" ht="14.25" thickBot="1">
      <c r="A190" s="2"/>
      <c r="B190" s="184" t="s">
        <v>78</v>
      </c>
      <c r="C190" s="131" t="s">
        <v>35</v>
      </c>
      <c r="D190" s="131" t="s">
        <v>74</v>
      </c>
      <c r="E190" s="132" t="s">
        <v>75</v>
      </c>
      <c r="F190" s="74"/>
      <c r="G190" s="75"/>
      <c r="H190" s="75"/>
      <c r="I190" s="75"/>
      <c r="J190" s="75"/>
      <c r="K190" s="75"/>
      <c r="L190" s="75"/>
      <c r="M190" s="75"/>
      <c r="N190" s="185" t="s">
        <v>78</v>
      </c>
      <c r="O190" s="113" t="s">
        <v>35</v>
      </c>
      <c r="P190" s="113" t="s">
        <v>74</v>
      </c>
      <c r="Q190" s="113" t="s">
        <v>37</v>
      </c>
      <c r="R190" s="113" t="s">
        <v>95</v>
      </c>
      <c r="S190" s="186" t="s">
        <v>75</v>
      </c>
      <c r="T190" s="74"/>
      <c r="U190" s="76"/>
      <c r="V190" s="77"/>
      <c r="W190" s="77"/>
      <c r="X190" s="77"/>
      <c r="Y190" s="75"/>
      <c r="Z190" s="75"/>
      <c r="AA190" s="75"/>
      <c r="AB190" s="75"/>
      <c r="AC190" s="75"/>
      <c r="AD190" s="75"/>
      <c r="AE190" s="75"/>
    </row>
    <row r="191" spans="1:31" ht="13.5">
      <c r="A191" s="2"/>
      <c r="B191" s="80" t="s">
        <v>14</v>
      </c>
      <c r="C191" s="114" t="s">
        <v>22</v>
      </c>
      <c r="D191" s="115">
        <f>$C$70</f>
        <v>5462.826</v>
      </c>
      <c r="E191" s="103">
        <f>4*D191</f>
        <v>21851.304</v>
      </c>
      <c r="F191" s="74"/>
      <c r="G191" s="75"/>
      <c r="H191" s="75"/>
      <c r="I191" s="75"/>
      <c r="J191" s="75"/>
      <c r="K191" s="75"/>
      <c r="L191" s="75"/>
      <c r="M191" s="75"/>
      <c r="N191" s="80" t="s">
        <v>14</v>
      </c>
      <c r="O191" s="114" t="s">
        <v>22</v>
      </c>
      <c r="P191" s="81">
        <f>$O$70</f>
        <v>9241.264</v>
      </c>
      <c r="Q191" s="81">
        <f>$P$70</f>
        <v>1.2505792154234225</v>
      </c>
      <c r="R191" s="116">
        <f>(Q191*P191)/100</f>
        <v>115.56932682640718</v>
      </c>
      <c r="S191" s="117">
        <f>4*P191</f>
        <v>36965.056</v>
      </c>
      <c r="T191" s="74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</row>
    <row r="192" spans="1:31" ht="13.5">
      <c r="A192" s="2"/>
      <c r="B192" s="78"/>
      <c r="C192" s="79" t="s">
        <v>23</v>
      </c>
      <c r="D192" s="102">
        <f>$D$70</f>
        <v>5389.601</v>
      </c>
      <c r="E192" s="104">
        <f aca="true" t="shared" si="23" ref="E192:E200">5*D192</f>
        <v>26948.004999999997</v>
      </c>
      <c r="F192" s="74"/>
      <c r="G192" s="75"/>
      <c r="H192" s="75"/>
      <c r="I192" s="75"/>
      <c r="J192" s="75"/>
      <c r="K192" s="75"/>
      <c r="L192" s="75"/>
      <c r="M192" s="75"/>
      <c r="N192" s="78"/>
      <c r="O192" s="79" t="s">
        <v>23</v>
      </c>
      <c r="P192" s="52">
        <f>$Q$70</f>
        <v>9265.568</v>
      </c>
      <c r="Q192" s="52">
        <f>$R$70</f>
        <v>1.2455324556823653</v>
      </c>
      <c r="R192" s="88">
        <f aca="true" t="shared" si="24" ref="R192:R200">(Q192*P192)/100</f>
        <v>115.40565664331942</v>
      </c>
      <c r="S192" s="118">
        <f aca="true" t="shared" si="25" ref="S192:S200">5*P192</f>
        <v>46327.84</v>
      </c>
      <c r="T192" s="74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</row>
    <row r="193" spans="1:31" ht="13.5">
      <c r="A193" s="2"/>
      <c r="B193" s="78"/>
      <c r="C193" s="79" t="s">
        <v>24</v>
      </c>
      <c r="D193" s="102">
        <f>$E$70</f>
        <v>5023.62</v>
      </c>
      <c r="E193" s="104">
        <f t="shared" si="23"/>
        <v>25118.1</v>
      </c>
      <c r="F193" s="74"/>
      <c r="G193" s="75"/>
      <c r="H193" s="75"/>
      <c r="I193" s="75"/>
      <c r="J193" s="75"/>
      <c r="K193" s="75"/>
      <c r="L193" s="75"/>
      <c r="M193" s="75"/>
      <c r="N193" s="78"/>
      <c r="O193" s="79" t="s">
        <v>24</v>
      </c>
      <c r="P193" s="52">
        <f>$S$70</f>
        <v>8671.945</v>
      </c>
      <c r="Q193" s="52">
        <f>$T$70</f>
        <v>1.3089489988308551</v>
      </c>
      <c r="R193" s="88">
        <f t="shared" si="24"/>
        <v>113.51133725666239</v>
      </c>
      <c r="S193" s="118">
        <f t="shared" si="25"/>
        <v>43359.725</v>
      </c>
      <c r="T193" s="74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</row>
    <row r="194" spans="1:31" ht="13.5">
      <c r="A194" s="2"/>
      <c r="B194" s="78"/>
      <c r="C194" s="79" t="s">
        <v>25</v>
      </c>
      <c r="D194" s="102">
        <f>$F$70</f>
        <v>5008.085</v>
      </c>
      <c r="E194" s="104">
        <f t="shared" si="23"/>
        <v>25040.425</v>
      </c>
      <c r="F194" s="74"/>
      <c r="G194" s="75"/>
      <c r="H194" s="75"/>
      <c r="I194" s="75"/>
      <c r="J194" s="75"/>
      <c r="K194" s="75"/>
      <c r="L194" s="75"/>
      <c r="M194" s="75"/>
      <c r="N194" s="78"/>
      <c r="O194" s="79" t="s">
        <v>25</v>
      </c>
      <c r="P194" s="52">
        <f>$U$70</f>
        <v>8105.501</v>
      </c>
      <c r="Q194" s="52">
        <f>$V$70</f>
        <v>1.3343081309259317</v>
      </c>
      <c r="R194" s="88">
        <f t="shared" si="24"/>
        <v>108.1523588952827</v>
      </c>
      <c r="S194" s="118">
        <f t="shared" si="25"/>
        <v>40527.505000000005</v>
      </c>
      <c r="T194" s="74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</row>
    <row r="195" spans="1:31" ht="13.5">
      <c r="A195" s="2"/>
      <c r="B195" s="78"/>
      <c r="C195" s="79" t="s">
        <v>26</v>
      </c>
      <c r="D195" s="102">
        <f>$G$70</f>
        <v>4925.338</v>
      </c>
      <c r="E195" s="104">
        <f t="shared" si="23"/>
        <v>24626.69</v>
      </c>
      <c r="F195" s="74"/>
      <c r="G195" s="75"/>
      <c r="H195" s="75"/>
      <c r="I195" s="75"/>
      <c r="J195" s="75"/>
      <c r="K195" s="75"/>
      <c r="L195" s="75"/>
      <c r="M195" s="75"/>
      <c r="N195" s="78"/>
      <c r="O195" s="79" t="s">
        <v>26</v>
      </c>
      <c r="P195" s="52">
        <f>$W$70</f>
        <v>7392.964</v>
      </c>
      <c r="Q195" s="52">
        <f>$X$70</f>
        <v>1.3969894430306617</v>
      </c>
      <c r="R195" s="88">
        <f t="shared" si="24"/>
        <v>103.27892660705733</v>
      </c>
      <c r="S195" s="118">
        <f t="shared" si="25"/>
        <v>36964.82</v>
      </c>
      <c r="T195" s="74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</row>
    <row r="196" spans="1:31" ht="13.5">
      <c r="A196" s="2"/>
      <c r="B196" s="78"/>
      <c r="C196" s="79" t="s">
        <v>27</v>
      </c>
      <c r="D196" s="102">
        <f>$H$70</f>
        <v>4977.422</v>
      </c>
      <c r="E196" s="104">
        <f t="shared" si="23"/>
        <v>24887.109999999997</v>
      </c>
      <c r="F196" s="74"/>
      <c r="G196" s="75"/>
      <c r="H196" s="75"/>
      <c r="I196" s="75"/>
      <c r="J196" s="75"/>
      <c r="K196" s="75"/>
      <c r="L196" s="75"/>
      <c r="M196" s="75"/>
      <c r="N196" s="78"/>
      <c r="O196" s="79" t="s">
        <v>27</v>
      </c>
      <c r="P196" s="52">
        <f>$Y$70</f>
        <v>7120.954</v>
      </c>
      <c r="Q196" s="52">
        <f>$Z$70</f>
        <v>1.401047191501581</v>
      </c>
      <c r="R196" s="88">
        <f t="shared" si="24"/>
        <v>99.7679260251195</v>
      </c>
      <c r="S196" s="118">
        <f t="shared" si="25"/>
        <v>35604.77</v>
      </c>
      <c r="T196" s="74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</row>
    <row r="197" spans="1:31" ht="13.5">
      <c r="A197" s="2"/>
      <c r="B197" s="78"/>
      <c r="C197" s="79" t="s">
        <v>28</v>
      </c>
      <c r="D197" s="102">
        <f>$I$70</f>
        <v>5153.154</v>
      </c>
      <c r="E197" s="104">
        <f t="shared" si="23"/>
        <v>25765.770000000004</v>
      </c>
      <c r="F197" s="74"/>
      <c r="G197" s="75"/>
      <c r="H197" s="75"/>
      <c r="I197" s="75"/>
      <c r="J197" s="75"/>
      <c r="K197" s="75"/>
      <c r="L197" s="75"/>
      <c r="M197" s="75"/>
      <c r="N197" s="78"/>
      <c r="O197" s="79" t="s">
        <v>28</v>
      </c>
      <c r="P197" s="52">
        <f>$AA$70</f>
        <v>7116.132</v>
      </c>
      <c r="Q197" s="52">
        <f>$AB$70</f>
        <v>1.3889826306128268</v>
      </c>
      <c r="R197" s="88">
        <f t="shared" si="24"/>
        <v>98.84183745148115</v>
      </c>
      <c r="S197" s="118">
        <f t="shared" si="25"/>
        <v>35580.659999999996</v>
      </c>
      <c r="T197" s="74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</row>
    <row r="198" spans="1:31" ht="13.5">
      <c r="A198" s="2"/>
      <c r="B198" s="78"/>
      <c r="C198" s="79" t="s">
        <v>29</v>
      </c>
      <c r="D198" s="102">
        <f>$J$70</f>
        <v>5363.577</v>
      </c>
      <c r="E198" s="104">
        <f t="shared" si="23"/>
        <v>26817.885000000002</v>
      </c>
      <c r="F198" s="74"/>
      <c r="G198" s="75"/>
      <c r="H198" s="75"/>
      <c r="I198" s="75"/>
      <c r="J198" s="75"/>
      <c r="K198" s="75"/>
      <c r="L198" s="75"/>
      <c r="M198" s="75"/>
      <c r="N198" s="78"/>
      <c r="O198" s="79" t="s">
        <v>29</v>
      </c>
      <c r="P198" s="52">
        <f>$AC$70</f>
        <v>7610.754</v>
      </c>
      <c r="Q198" s="52">
        <f>$AD$70</f>
        <v>1.3204270705163608</v>
      </c>
      <c r="R198" s="88">
        <f t="shared" si="24"/>
        <v>100.49445608640676</v>
      </c>
      <c r="S198" s="118">
        <f t="shared" si="25"/>
        <v>38053.77</v>
      </c>
      <c r="T198" s="74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</row>
    <row r="199" spans="1:31" ht="13.5">
      <c r="A199" s="2"/>
      <c r="B199" s="78"/>
      <c r="C199" s="79" t="s">
        <v>30</v>
      </c>
      <c r="D199" s="102">
        <f>$K$70</f>
        <v>5470.344</v>
      </c>
      <c r="E199" s="104">
        <f t="shared" si="23"/>
        <v>27351.72</v>
      </c>
      <c r="F199" s="74"/>
      <c r="G199" s="75"/>
      <c r="H199" s="75"/>
      <c r="I199" s="75"/>
      <c r="J199" s="75"/>
      <c r="K199" s="75"/>
      <c r="L199" s="75"/>
      <c r="M199" s="75"/>
      <c r="N199" s="78"/>
      <c r="O199" s="79" t="s">
        <v>30</v>
      </c>
      <c r="P199" s="52">
        <f>$AE$70</f>
        <v>8240.836</v>
      </c>
      <c r="Q199" s="52">
        <f>$AF$70</f>
        <v>1.2089643040026645</v>
      </c>
      <c r="R199" s="88">
        <f t="shared" si="24"/>
        <v>99.628765591401</v>
      </c>
      <c r="S199" s="118">
        <f t="shared" si="25"/>
        <v>41204.17999999999</v>
      </c>
      <c r="T199" s="74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</row>
    <row r="200" spans="1:31" ht="14.25" thickBot="1">
      <c r="A200" s="2"/>
      <c r="B200" s="85"/>
      <c r="C200" s="119" t="s">
        <v>31</v>
      </c>
      <c r="D200" s="110">
        <f>$L$70</f>
        <v>5593.47</v>
      </c>
      <c r="E200" s="105">
        <f t="shared" si="23"/>
        <v>27967.350000000002</v>
      </c>
      <c r="F200" s="2"/>
      <c r="G200" s="75"/>
      <c r="H200" s="75"/>
      <c r="I200" s="75"/>
      <c r="J200" s="75"/>
      <c r="K200" s="75"/>
      <c r="L200" s="75"/>
      <c r="M200" s="75"/>
      <c r="N200" s="85"/>
      <c r="O200" s="119" t="s">
        <v>31</v>
      </c>
      <c r="P200" s="69">
        <f>$AG$70</f>
        <v>8806.076</v>
      </c>
      <c r="Q200" s="69">
        <f>$AH$70</f>
        <v>1.0554238470896442</v>
      </c>
      <c r="R200" s="120">
        <f t="shared" si="24"/>
        <v>92.94142609683784</v>
      </c>
      <c r="S200" s="121">
        <f t="shared" si="25"/>
        <v>44030.38</v>
      </c>
      <c r="T200" s="74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</row>
    <row r="201" spans="1:31" ht="14.25" thickBot="1">
      <c r="A201" s="2"/>
      <c r="B201" s="106"/>
      <c r="C201" s="83"/>
      <c r="D201" s="102"/>
      <c r="E201" s="53"/>
      <c r="F201" s="76"/>
      <c r="G201" s="77"/>
      <c r="H201" s="77"/>
      <c r="I201" s="77"/>
      <c r="J201" s="77"/>
      <c r="K201" s="77"/>
      <c r="L201" s="77"/>
      <c r="M201" s="77"/>
      <c r="N201" s="106"/>
      <c r="O201" s="83"/>
      <c r="P201" s="88"/>
      <c r="Q201" s="88"/>
      <c r="R201" s="88"/>
      <c r="S201" s="73"/>
      <c r="T201" s="74"/>
      <c r="U201" s="75"/>
      <c r="V201" s="75"/>
      <c r="W201" s="75"/>
      <c r="X201" s="75"/>
      <c r="Y201" s="77"/>
      <c r="Z201" s="77"/>
      <c r="AA201" s="77"/>
      <c r="AB201" s="77"/>
      <c r="AC201" s="77"/>
      <c r="AD201" s="77"/>
      <c r="AE201" s="75"/>
    </row>
    <row r="202" spans="1:31" ht="13.5">
      <c r="A202" s="2"/>
      <c r="B202" s="90" t="s">
        <v>11</v>
      </c>
      <c r="C202" s="114" t="s">
        <v>22</v>
      </c>
      <c r="D202" s="115">
        <f>$C$58</f>
        <v>1235.415</v>
      </c>
      <c r="E202" s="103">
        <f>4*D202</f>
        <v>4941.66</v>
      </c>
      <c r="F202" s="74"/>
      <c r="G202" s="75"/>
      <c r="H202" s="75"/>
      <c r="I202" s="75"/>
      <c r="J202" s="75"/>
      <c r="K202" s="75"/>
      <c r="L202" s="75"/>
      <c r="M202" s="75"/>
      <c r="N202" s="80" t="s">
        <v>11</v>
      </c>
      <c r="O202" s="114" t="s">
        <v>22</v>
      </c>
      <c r="P202" s="81">
        <f>$O$58</f>
        <v>2085.035</v>
      </c>
      <c r="Q202" s="81">
        <f>$P$58</f>
        <v>2.296329786376247</v>
      </c>
      <c r="R202" s="116">
        <f>(Q202*P202)/100</f>
        <v>47.87927976136997</v>
      </c>
      <c r="S202" s="117">
        <f>4*P202</f>
        <v>8340.14</v>
      </c>
      <c r="T202" s="76"/>
      <c r="U202" s="77"/>
      <c r="V202" s="77"/>
      <c r="W202" s="77"/>
      <c r="X202" s="75"/>
      <c r="Y202" s="75"/>
      <c r="Z202" s="75"/>
      <c r="AA202" s="75"/>
      <c r="AB202" s="75"/>
      <c r="AC202" s="75"/>
      <c r="AD202" s="75"/>
      <c r="AE202" s="75"/>
    </row>
    <row r="203" spans="1:31" ht="13.5">
      <c r="A203" s="2"/>
      <c r="B203" s="91"/>
      <c r="C203" s="79" t="s">
        <v>23</v>
      </c>
      <c r="D203" s="102">
        <f>$D$58</f>
        <v>1251.587</v>
      </c>
      <c r="E203" s="104">
        <f aca="true" t="shared" si="26" ref="E203:E211">5*D203</f>
        <v>6257.9349999999995</v>
      </c>
      <c r="F203" s="74"/>
      <c r="G203" s="92"/>
      <c r="H203" s="92"/>
      <c r="I203" s="92"/>
      <c r="J203" s="92"/>
      <c r="K203" s="92"/>
      <c r="L203" s="92"/>
      <c r="M203" s="92"/>
      <c r="N203" s="78"/>
      <c r="O203" s="79" t="s">
        <v>23</v>
      </c>
      <c r="P203" s="52">
        <f>$Q$58</f>
        <v>1964.017</v>
      </c>
      <c r="Q203" s="52">
        <f>$R$58</f>
        <v>2.4501070529707567</v>
      </c>
      <c r="R203" s="88">
        <f aca="true" t="shared" si="27" ref="R203:R211">(Q203*P203)/100</f>
        <v>48.12051903854467</v>
      </c>
      <c r="S203" s="118">
        <f aca="true" t="shared" si="28" ref="S203:S211">5*P203</f>
        <v>9820.085000000001</v>
      </c>
      <c r="T203" s="74"/>
      <c r="U203" s="75"/>
      <c r="V203" s="75"/>
      <c r="W203" s="75"/>
      <c r="X203" s="75"/>
      <c r="Y203" s="92"/>
      <c r="Z203" s="92"/>
      <c r="AA203" s="92"/>
      <c r="AB203" s="92"/>
      <c r="AC203" s="92"/>
      <c r="AD203" s="92"/>
      <c r="AE203" s="92"/>
    </row>
    <row r="204" spans="1:31" ht="13.5">
      <c r="A204" s="2"/>
      <c r="B204" s="91"/>
      <c r="C204" s="79" t="s">
        <v>24</v>
      </c>
      <c r="D204" s="102">
        <f>$E$58</f>
        <v>1160.194</v>
      </c>
      <c r="E204" s="104">
        <f t="shared" si="26"/>
        <v>5800.969999999999</v>
      </c>
      <c r="F204" s="2"/>
      <c r="G204" s="2"/>
      <c r="H204" s="2"/>
      <c r="I204" s="2"/>
      <c r="J204" s="2"/>
      <c r="K204" s="2"/>
      <c r="L204" s="2"/>
      <c r="M204" s="2"/>
      <c r="N204" s="78"/>
      <c r="O204" s="79" t="s">
        <v>24</v>
      </c>
      <c r="P204" s="52">
        <f>$S$58</f>
        <v>1701.059</v>
      </c>
      <c r="Q204" s="52">
        <f>$T$58</f>
        <v>2.7449769852878787</v>
      </c>
      <c r="R204" s="88">
        <f t="shared" si="27"/>
        <v>46.69367805616814</v>
      </c>
      <c r="S204" s="118">
        <f t="shared" si="28"/>
        <v>8505.295</v>
      </c>
      <c r="T204" s="74"/>
      <c r="U204" s="92"/>
      <c r="V204" s="92"/>
      <c r="W204" s="92"/>
      <c r="X204" s="92"/>
      <c r="Y204" s="2"/>
      <c r="Z204" s="2"/>
      <c r="AA204" s="2"/>
      <c r="AB204" s="2"/>
      <c r="AC204" s="2"/>
      <c r="AD204" s="2"/>
      <c r="AE204" s="2"/>
    </row>
    <row r="205" spans="1:31" ht="12.75">
      <c r="A205" s="2"/>
      <c r="B205" s="91"/>
      <c r="C205" s="79" t="s">
        <v>25</v>
      </c>
      <c r="D205" s="102">
        <f>$F$58</f>
        <v>1119.681</v>
      </c>
      <c r="E205" s="104">
        <f t="shared" si="26"/>
        <v>5598.405000000001</v>
      </c>
      <c r="F205" s="2"/>
      <c r="G205" s="2"/>
      <c r="H205" s="2"/>
      <c r="I205" s="2"/>
      <c r="J205" s="2"/>
      <c r="K205" s="2"/>
      <c r="L205" s="2"/>
      <c r="M205" s="2"/>
      <c r="N205" s="78"/>
      <c r="O205" s="79" t="s">
        <v>25</v>
      </c>
      <c r="P205" s="52">
        <f>$U$58</f>
        <v>1523.29</v>
      </c>
      <c r="Q205" s="52">
        <f>$V$58</f>
        <v>2.9305649485533736</v>
      </c>
      <c r="R205" s="88">
        <f t="shared" si="27"/>
        <v>44.64100280481868</v>
      </c>
      <c r="S205" s="118">
        <f t="shared" si="28"/>
        <v>7616.45</v>
      </c>
      <c r="T205" s="3"/>
      <c r="U205" s="3"/>
      <c r="V205" s="3"/>
      <c r="W205" s="3"/>
      <c r="X205" s="3"/>
      <c r="Y205" s="2"/>
      <c r="Z205" s="2"/>
      <c r="AA205" s="2"/>
      <c r="AB205" s="2"/>
      <c r="AC205" s="2"/>
      <c r="AD205" s="2"/>
      <c r="AE205" s="2"/>
    </row>
    <row r="206" spans="1:31" ht="12.75">
      <c r="A206" s="2"/>
      <c r="B206" s="91"/>
      <c r="C206" s="79" t="s">
        <v>26</v>
      </c>
      <c r="D206" s="102">
        <f>$G$58</f>
        <v>1081.706</v>
      </c>
      <c r="E206" s="104">
        <f t="shared" si="26"/>
        <v>5408.53</v>
      </c>
      <c r="F206" s="2"/>
      <c r="G206" s="2"/>
      <c r="H206" s="2"/>
      <c r="I206" s="2"/>
      <c r="J206" s="2"/>
      <c r="K206" s="2"/>
      <c r="L206" s="2"/>
      <c r="M206" s="2"/>
      <c r="N206" s="78"/>
      <c r="O206" s="79" t="s">
        <v>26</v>
      </c>
      <c r="P206" s="52">
        <f>$W$58</f>
        <v>1395.369</v>
      </c>
      <c r="Q206" s="52">
        <f>$X$58</f>
        <v>3.05131092305957</v>
      </c>
      <c r="R206" s="88">
        <f t="shared" si="27"/>
        <v>42.577046713987095</v>
      </c>
      <c r="S206" s="118">
        <f t="shared" si="28"/>
        <v>6976.844999999999</v>
      </c>
      <c r="T206" s="3"/>
      <c r="U206" s="3"/>
      <c r="V206" s="3"/>
      <c r="W206" s="3"/>
      <c r="X206" s="3"/>
      <c r="Y206" s="2"/>
      <c r="Z206" s="2"/>
      <c r="AA206" s="2"/>
      <c r="AB206" s="2"/>
      <c r="AC206" s="2"/>
      <c r="AD206" s="2"/>
      <c r="AE206" s="2"/>
    </row>
    <row r="207" spans="1:31" ht="12.75">
      <c r="A207" s="2"/>
      <c r="B207" s="91"/>
      <c r="C207" s="79" t="s">
        <v>27</v>
      </c>
      <c r="D207" s="102">
        <f>$H$58</f>
        <v>1073.829</v>
      </c>
      <c r="E207" s="104">
        <f t="shared" si="26"/>
        <v>5369.1449999999995</v>
      </c>
      <c r="F207" s="2"/>
      <c r="G207" s="2"/>
      <c r="H207" s="2"/>
      <c r="I207" s="2"/>
      <c r="J207" s="2"/>
      <c r="K207" s="2"/>
      <c r="L207" s="2"/>
      <c r="M207" s="2"/>
      <c r="N207" s="78"/>
      <c r="O207" s="79" t="s">
        <v>27</v>
      </c>
      <c r="P207" s="52">
        <f>$Y$58</f>
        <v>1397.291</v>
      </c>
      <c r="Q207" s="52">
        <f>$Z$58</f>
        <v>2.969876221568151</v>
      </c>
      <c r="R207" s="88">
        <f t="shared" si="27"/>
        <v>41.497813155111835</v>
      </c>
      <c r="S207" s="118">
        <f t="shared" si="28"/>
        <v>6986.455</v>
      </c>
      <c r="T207" s="3"/>
      <c r="U207" s="3"/>
      <c r="V207" s="3"/>
      <c r="W207" s="3"/>
      <c r="X207" s="3"/>
      <c r="Y207" s="2"/>
      <c r="Z207" s="2"/>
      <c r="AA207" s="2"/>
      <c r="AB207" s="2"/>
      <c r="AC207" s="2"/>
      <c r="AD207" s="2"/>
      <c r="AE207" s="2"/>
    </row>
    <row r="208" spans="1:31" ht="12.75">
      <c r="A208" s="2"/>
      <c r="B208" s="91"/>
      <c r="C208" s="79" t="s">
        <v>28</v>
      </c>
      <c r="D208" s="102">
        <f>$I$58</f>
        <v>1066.686</v>
      </c>
      <c r="E208" s="104">
        <f t="shared" si="26"/>
        <v>5333.429999999999</v>
      </c>
      <c r="F208" s="2"/>
      <c r="G208" s="2"/>
      <c r="H208" s="2"/>
      <c r="I208" s="2"/>
      <c r="J208" s="2"/>
      <c r="K208" s="2"/>
      <c r="L208" s="2"/>
      <c r="M208" s="2"/>
      <c r="N208" s="78"/>
      <c r="O208" s="79" t="s">
        <v>28</v>
      </c>
      <c r="P208" s="52">
        <f>$AA$58</f>
        <v>1493.418</v>
      </c>
      <c r="Q208" s="52">
        <f>$AB$58</f>
        <v>2.8146984058974014</v>
      </c>
      <c r="R208" s="88">
        <f t="shared" si="27"/>
        <v>42.03521263938485</v>
      </c>
      <c r="S208" s="118">
        <f t="shared" si="28"/>
        <v>7467.089999999999</v>
      </c>
      <c r="T208" s="3"/>
      <c r="U208" s="3"/>
      <c r="V208" s="3"/>
      <c r="W208" s="3"/>
      <c r="X208" s="3"/>
      <c r="Y208" s="2"/>
      <c r="Z208" s="2"/>
      <c r="AA208" s="2"/>
      <c r="AB208" s="2"/>
      <c r="AC208" s="2"/>
      <c r="AD208" s="2"/>
      <c r="AE208" s="2"/>
    </row>
    <row r="209" spans="1:31" ht="12.75">
      <c r="A209" s="2"/>
      <c r="B209" s="91"/>
      <c r="C209" s="79" t="s">
        <v>29</v>
      </c>
      <c r="D209" s="102">
        <f>$J$58</f>
        <v>1064.825</v>
      </c>
      <c r="E209" s="104">
        <f t="shared" si="26"/>
        <v>5324.125</v>
      </c>
      <c r="F209" s="2"/>
      <c r="G209" s="2"/>
      <c r="H209" s="2"/>
      <c r="I209" s="2"/>
      <c r="J209" s="2"/>
      <c r="K209" s="2"/>
      <c r="L209" s="2"/>
      <c r="M209" s="2"/>
      <c r="N209" s="78"/>
      <c r="O209" s="79" t="s">
        <v>29</v>
      </c>
      <c r="P209" s="52">
        <f>$AC$58</f>
        <v>1669.425</v>
      </c>
      <c r="Q209" s="52">
        <f>$AD$58</f>
        <v>2.5796492963788786</v>
      </c>
      <c r="R209" s="88">
        <f t="shared" si="27"/>
        <v>43.06531026607309</v>
      </c>
      <c r="S209" s="118">
        <f t="shared" si="28"/>
        <v>8347.125</v>
      </c>
      <c r="T209" s="3"/>
      <c r="U209" s="3"/>
      <c r="V209" s="3"/>
      <c r="W209" s="3"/>
      <c r="X209" s="3"/>
      <c r="Y209" s="2"/>
      <c r="Z209" s="2"/>
      <c r="AA209" s="2"/>
      <c r="AB209" s="2"/>
      <c r="AC209" s="2"/>
      <c r="AD209" s="2"/>
      <c r="AE209" s="2"/>
    </row>
    <row r="210" spans="1:31" ht="12.75">
      <c r="A210" s="2"/>
      <c r="B210" s="91"/>
      <c r="C210" s="79" t="s">
        <v>30</v>
      </c>
      <c r="D210" s="102">
        <f>$K$58</f>
        <v>1063.982</v>
      </c>
      <c r="E210" s="104">
        <f t="shared" si="26"/>
        <v>5319.91</v>
      </c>
      <c r="F210" s="2"/>
      <c r="G210" s="2"/>
      <c r="H210" s="2"/>
      <c r="I210" s="2"/>
      <c r="J210" s="2"/>
      <c r="K210" s="2"/>
      <c r="L210" s="2"/>
      <c r="M210" s="2"/>
      <c r="N210" s="78"/>
      <c r="O210" s="79" t="s">
        <v>30</v>
      </c>
      <c r="P210" s="52">
        <f>$AE$58</f>
        <v>1868.326</v>
      </c>
      <c r="Q210" s="52">
        <f>$AF$58</f>
        <v>2.3467592108629343</v>
      </c>
      <c r="R210" s="88">
        <f t="shared" si="27"/>
        <v>43.84511249394703</v>
      </c>
      <c r="S210" s="118">
        <f t="shared" si="28"/>
        <v>9341.630000000001</v>
      </c>
      <c r="T210" s="3"/>
      <c r="U210" s="3"/>
      <c r="V210" s="3"/>
      <c r="W210" s="3"/>
      <c r="X210" s="3"/>
      <c r="Y210" s="2"/>
      <c r="Z210" s="2"/>
      <c r="AA210" s="2"/>
      <c r="AB210" s="2"/>
      <c r="AC210" s="2"/>
      <c r="AD210" s="2"/>
      <c r="AE210" s="2"/>
    </row>
    <row r="211" spans="1:31" ht="13.5" thickBot="1">
      <c r="A211" s="2"/>
      <c r="B211" s="122"/>
      <c r="C211" s="119" t="s">
        <v>31</v>
      </c>
      <c r="D211" s="110">
        <f>$L$58</f>
        <v>1081.261</v>
      </c>
      <c r="E211" s="105">
        <f t="shared" si="26"/>
        <v>5406.305</v>
      </c>
      <c r="F211" s="2"/>
      <c r="G211" s="2"/>
      <c r="H211" s="2"/>
      <c r="I211" s="2"/>
      <c r="J211" s="2"/>
      <c r="K211" s="2"/>
      <c r="L211" s="2"/>
      <c r="M211" s="2"/>
      <c r="N211" s="85"/>
      <c r="O211" s="119" t="s">
        <v>31</v>
      </c>
      <c r="P211" s="69">
        <f>$AG$58</f>
        <v>2044.574</v>
      </c>
      <c r="Q211" s="69">
        <f>$AH$58</f>
        <v>2.151896367118388</v>
      </c>
      <c r="R211" s="120">
        <f t="shared" si="27"/>
        <v>43.99711362904711</v>
      </c>
      <c r="S211" s="121">
        <f t="shared" si="28"/>
        <v>10222.87</v>
      </c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3.5" thickBot="1">
      <c r="A212" s="2"/>
      <c r="B212" s="106"/>
      <c r="C212" s="83"/>
      <c r="D212" s="102"/>
      <c r="E212" s="53"/>
      <c r="F212" s="2"/>
      <c r="G212" s="2"/>
      <c r="H212" s="2"/>
      <c r="I212" s="2"/>
      <c r="J212" s="2"/>
      <c r="K212" s="2"/>
      <c r="L212" s="2"/>
      <c r="M212" s="2"/>
      <c r="N212" s="106"/>
      <c r="O212" s="83"/>
      <c r="P212" s="88"/>
      <c r="Q212" s="88"/>
      <c r="R212" s="88"/>
      <c r="S212" s="73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.75">
      <c r="A213" s="2"/>
      <c r="B213" s="90" t="s">
        <v>12</v>
      </c>
      <c r="C213" s="114" t="s">
        <v>22</v>
      </c>
      <c r="D213" s="98">
        <f>$C$62</f>
        <v>3463.908</v>
      </c>
      <c r="E213" s="103">
        <f>4*D213</f>
        <v>13855.632</v>
      </c>
      <c r="F213" s="2"/>
      <c r="G213" s="2"/>
      <c r="H213" s="2"/>
      <c r="I213" s="2"/>
      <c r="J213" s="2"/>
      <c r="K213" s="2"/>
      <c r="L213" s="2"/>
      <c r="M213" s="2"/>
      <c r="N213" s="80" t="s">
        <v>12</v>
      </c>
      <c r="O213" s="114" t="s">
        <v>22</v>
      </c>
      <c r="P213" s="81">
        <f>$O$62</f>
        <v>6510.075</v>
      </c>
      <c r="Q213" s="81">
        <f>$P$62</f>
        <v>1.5327352068939835</v>
      </c>
      <c r="R213" s="116">
        <f>(Q213*P213)/100</f>
        <v>99.78221152020349</v>
      </c>
      <c r="S213" s="117">
        <f>4*P213</f>
        <v>26040.3</v>
      </c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.75">
      <c r="A214" s="2"/>
      <c r="B214" s="78"/>
      <c r="C214" s="79" t="s">
        <v>23</v>
      </c>
      <c r="D214" s="67">
        <f>$D$62</f>
        <v>3291.915</v>
      </c>
      <c r="E214" s="104">
        <f aca="true" t="shared" si="29" ref="E214:E222">5*D214</f>
        <v>16459.575</v>
      </c>
      <c r="F214" s="2"/>
      <c r="G214" s="2"/>
      <c r="H214" s="2"/>
      <c r="I214" s="2"/>
      <c r="J214" s="2"/>
      <c r="K214" s="2"/>
      <c r="L214" s="2"/>
      <c r="M214" s="2"/>
      <c r="N214" s="78"/>
      <c r="O214" s="79" t="s">
        <v>23</v>
      </c>
      <c r="P214" s="52">
        <f>$Q$62</f>
        <v>6685.073</v>
      </c>
      <c r="Q214" s="52">
        <f>$R$62</f>
        <v>1.5022652257960403</v>
      </c>
      <c r="R214" s="88">
        <f aca="true" t="shared" si="30" ref="R214:R222">(Q214*P214)/100</f>
        <v>100.42752699808013</v>
      </c>
      <c r="S214" s="118">
        <f aca="true" t="shared" si="31" ref="S214:S222">5*P214</f>
        <v>33425.365000000005</v>
      </c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.75">
      <c r="A215" s="2"/>
      <c r="B215" s="78"/>
      <c r="C215" s="79" t="s">
        <v>24</v>
      </c>
      <c r="D215" s="67">
        <f>$E$62</f>
        <v>3034.603</v>
      </c>
      <c r="E215" s="104">
        <f t="shared" si="29"/>
        <v>15173.015</v>
      </c>
      <c r="F215" s="2"/>
      <c r="G215" s="2"/>
      <c r="H215" s="2"/>
      <c r="I215" s="2"/>
      <c r="J215" s="2"/>
      <c r="K215" s="2"/>
      <c r="L215" s="2"/>
      <c r="M215" s="2"/>
      <c r="N215" s="78"/>
      <c r="O215" s="79" t="s">
        <v>24</v>
      </c>
      <c r="P215" s="52">
        <f>$S$62</f>
        <v>6426.87</v>
      </c>
      <c r="Q215" s="52">
        <f>$T$62</f>
        <v>1.5331559150033855</v>
      </c>
      <c r="R215" s="88">
        <f t="shared" si="30"/>
        <v>98.53393755457807</v>
      </c>
      <c r="S215" s="118">
        <f t="shared" si="31"/>
        <v>32134.35</v>
      </c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.75">
      <c r="A216" s="2"/>
      <c r="B216" s="78"/>
      <c r="C216" s="79" t="s">
        <v>25</v>
      </c>
      <c r="D216" s="67">
        <f>$F$62</f>
        <v>3026.097</v>
      </c>
      <c r="E216" s="104">
        <f t="shared" si="29"/>
        <v>15130.485</v>
      </c>
      <c r="F216" s="2"/>
      <c r="G216" s="2"/>
      <c r="H216" s="2"/>
      <c r="I216" s="2"/>
      <c r="J216" s="2"/>
      <c r="K216" s="2"/>
      <c r="L216" s="2"/>
      <c r="M216" s="2"/>
      <c r="N216" s="78"/>
      <c r="O216" s="79" t="s">
        <v>25</v>
      </c>
      <c r="P216" s="52">
        <f>$U$62</f>
        <v>6086.968</v>
      </c>
      <c r="Q216" s="52">
        <f>$V$62</f>
        <v>1.5500085190264987</v>
      </c>
      <c r="R216" s="88">
        <f t="shared" si="30"/>
        <v>94.34852255041689</v>
      </c>
      <c r="S216" s="118">
        <f t="shared" si="31"/>
        <v>30434.84</v>
      </c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.75">
      <c r="A217" s="2"/>
      <c r="B217" s="78"/>
      <c r="C217" s="79" t="s">
        <v>26</v>
      </c>
      <c r="D217" s="67">
        <f>$G$62</f>
        <v>3008.324</v>
      </c>
      <c r="E217" s="104">
        <f t="shared" si="29"/>
        <v>15041.62</v>
      </c>
      <c r="F217" s="2"/>
      <c r="G217" s="2"/>
      <c r="H217" s="2"/>
      <c r="I217" s="2"/>
      <c r="J217" s="2"/>
      <c r="K217" s="2"/>
      <c r="L217" s="2"/>
      <c r="M217" s="2"/>
      <c r="N217" s="78"/>
      <c r="O217" s="79" t="s">
        <v>26</v>
      </c>
      <c r="P217" s="52">
        <f>$W$62</f>
        <v>5499.721</v>
      </c>
      <c r="Q217" s="52">
        <f>$X$62</f>
        <v>1.638754677497151</v>
      </c>
      <c r="R217" s="88">
        <f t="shared" si="30"/>
        <v>90.1269351367931</v>
      </c>
      <c r="S217" s="118">
        <f t="shared" si="31"/>
        <v>27498.604999999996</v>
      </c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.75">
      <c r="A218" s="2"/>
      <c r="B218" s="78"/>
      <c r="C218" s="79" t="s">
        <v>27</v>
      </c>
      <c r="D218" s="67">
        <f>$H$62</f>
        <v>3114.337</v>
      </c>
      <c r="E218" s="104">
        <f t="shared" si="29"/>
        <v>15571.685</v>
      </c>
      <c r="F218" s="2"/>
      <c r="G218" s="2"/>
      <c r="H218" s="2"/>
      <c r="I218" s="2"/>
      <c r="J218" s="2"/>
      <c r="K218" s="2"/>
      <c r="L218" s="2"/>
      <c r="M218" s="2"/>
      <c r="N218" s="78"/>
      <c r="O218" s="79" t="s">
        <v>27</v>
      </c>
      <c r="P218" s="52">
        <f>$Y$62</f>
        <v>5186.344</v>
      </c>
      <c r="Q218" s="52">
        <f>$Z$62</f>
        <v>1.661296077903304</v>
      </c>
      <c r="R218" s="88">
        <f t="shared" si="30"/>
        <v>86.16052945857332</v>
      </c>
      <c r="S218" s="118">
        <f t="shared" si="31"/>
        <v>25931.72</v>
      </c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.75">
      <c r="A219" s="2"/>
      <c r="B219" s="78"/>
      <c r="C219" s="79" t="s">
        <v>28</v>
      </c>
      <c r="D219" s="67">
        <f>$I$62</f>
        <v>3252.692</v>
      </c>
      <c r="E219" s="104">
        <f t="shared" si="29"/>
        <v>16263.46</v>
      </c>
      <c r="F219" s="2"/>
      <c r="G219" s="2"/>
      <c r="H219" s="2"/>
      <c r="I219" s="2"/>
      <c r="J219" s="2"/>
      <c r="K219" s="2"/>
      <c r="L219" s="2"/>
      <c r="M219" s="2"/>
      <c r="N219" s="78"/>
      <c r="O219" s="79" t="s">
        <v>28</v>
      </c>
      <c r="P219" s="52">
        <f>$AA$62</f>
        <v>5035.15</v>
      </c>
      <c r="Q219" s="52">
        <f>$AB$62</f>
        <v>1.6744457881830428</v>
      </c>
      <c r="R219" s="88">
        <f t="shared" si="30"/>
        <v>84.31085710369847</v>
      </c>
      <c r="S219" s="118">
        <f t="shared" si="31"/>
        <v>25175.75</v>
      </c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.75">
      <c r="A220" s="2"/>
      <c r="B220" s="78"/>
      <c r="C220" s="79" t="s">
        <v>29</v>
      </c>
      <c r="D220" s="67">
        <f>$J$62</f>
        <v>3379.452</v>
      </c>
      <c r="E220" s="104">
        <f t="shared" si="29"/>
        <v>16897.260000000002</v>
      </c>
      <c r="F220" s="2"/>
      <c r="G220" s="2"/>
      <c r="H220" s="2"/>
      <c r="I220" s="2"/>
      <c r="J220" s="2"/>
      <c r="K220" s="2"/>
      <c r="L220" s="2"/>
      <c r="M220" s="2"/>
      <c r="N220" s="78"/>
      <c r="O220" s="79" t="s">
        <v>29</v>
      </c>
      <c r="P220" s="52">
        <f>$AC$62</f>
        <v>5284.946</v>
      </c>
      <c r="Q220" s="52">
        <f>$AD$62</f>
        <v>1.6198642159834933</v>
      </c>
      <c r="R220" s="88">
        <f t="shared" si="30"/>
        <v>85.60894908805099</v>
      </c>
      <c r="S220" s="118">
        <f t="shared" si="31"/>
        <v>26424.73</v>
      </c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.75">
      <c r="A221" s="2"/>
      <c r="B221" s="78"/>
      <c r="C221" s="79" t="s">
        <v>30</v>
      </c>
      <c r="D221" s="67">
        <f>$K$62</f>
        <v>3425.741</v>
      </c>
      <c r="E221" s="104">
        <f t="shared" si="29"/>
        <v>17128.705</v>
      </c>
      <c r="F221" s="2"/>
      <c r="G221" s="2"/>
      <c r="H221" s="2"/>
      <c r="I221" s="2"/>
      <c r="J221" s="2"/>
      <c r="K221" s="2"/>
      <c r="L221" s="2"/>
      <c r="M221" s="2"/>
      <c r="N221" s="78"/>
      <c r="O221" s="79" t="s">
        <v>30</v>
      </c>
      <c r="P221" s="52">
        <f>$AE$62</f>
        <v>5667.964</v>
      </c>
      <c r="Q221" s="52">
        <f>$AF$62</f>
        <v>1.487349615476952</v>
      </c>
      <c r="R221" s="88">
        <f t="shared" si="30"/>
        <v>84.30244075937208</v>
      </c>
      <c r="S221" s="118">
        <f t="shared" si="31"/>
        <v>28339.82</v>
      </c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3.5" thickBot="1">
      <c r="A222" s="2"/>
      <c r="B222" s="85"/>
      <c r="C222" s="119" t="s">
        <v>31</v>
      </c>
      <c r="D222" s="71">
        <f>$L$62</f>
        <v>3505.227</v>
      </c>
      <c r="E222" s="105">
        <f t="shared" si="29"/>
        <v>17526.135</v>
      </c>
      <c r="F222" s="2"/>
      <c r="G222" s="2"/>
      <c r="H222" s="2"/>
      <c r="I222" s="2"/>
      <c r="J222" s="2"/>
      <c r="K222" s="2"/>
      <c r="L222" s="2"/>
      <c r="M222" s="2"/>
      <c r="N222" s="85"/>
      <c r="O222" s="119" t="s">
        <v>31</v>
      </c>
      <c r="P222" s="69">
        <f>$AG$62</f>
        <v>6035.049</v>
      </c>
      <c r="Q222" s="69">
        <f>$AH$62</f>
        <v>1.356541741331308</v>
      </c>
      <c r="R222" s="120">
        <f t="shared" si="30"/>
        <v>81.86795879479769</v>
      </c>
      <c r="S222" s="121">
        <f t="shared" si="31"/>
        <v>30175.245</v>
      </c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3.5" thickBot="1">
      <c r="A223" s="2"/>
      <c r="B223" s="106"/>
      <c r="C223" s="83"/>
      <c r="D223" s="102"/>
      <c r="E223" s="53"/>
      <c r="F223" s="2"/>
      <c r="G223" s="2"/>
      <c r="H223" s="2"/>
      <c r="I223" s="2"/>
      <c r="J223" s="2"/>
      <c r="K223" s="2"/>
      <c r="L223" s="2"/>
      <c r="M223" s="2"/>
      <c r="N223" s="106"/>
      <c r="O223" s="83"/>
      <c r="P223" s="88"/>
      <c r="Q223" s="88"/>
      <c r="R223" s="88"/>
      <c r="S223" s="73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.75">
      <c r="A224" s="2"/>
      <c r="B224" s="90" t="s">
        <v>13</v>
      </c>
      <c r="C224" s="114" t="s">
        <v>22</v>
      </c>
      <c r="D224" s="98">
        <f>$C$66</f>
        <v>763.503</v>
      </c>
      <c r="E224" s="103">
        <f>4*D224</f>
        <v>3054.012</v>
      </c>
      <c r="F224" s="2"/>
      <c r="G224" s="2"/>
      <c r="H224" s="2"/>
      <c r="I224" s="2"/>
      <c r="J224" s="2"/>
      <c r="K224" s="2"/>
      <c r="L224" s="2"/>
      <c r="M224" s="2"/>
      <c r="N224" s="93" t="s">
        <v>13</v>
      </c>
      <c r="O224" s="114" t="s">
        <v>22</v>
      </c>
      <c r="P224" s="81">
        <f>$O$66</f>
        <v>646.154</v>
      </c>
      <c r="Q224" s="81">
        <f>$P$66</f>
        <v>5.15</v>
      </c>
      <c r="R224" s="116">
        <f>(Q224*P224)/100</f>
        <v>33.276931000000005</v>
      </c>
      <c r="S224" s="117">
        <f>4*P224</f>
        <v>2584.616</v>
      </c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.75">
      <c r="A225" s="2"/>
      <c r="B225" s="78"/>
      <c r="C225" s="79" t="s">
        <v>23</v>
      </c>
      <c r="D225" s="67">
        <f>$D$66</f>
        <v>846.099</v>
      </c>
      <c r="E225" s="104">
        <f aca="true" t="shared" si="32" ref="E225:E233">5*D225</f>
        <v>4230.495</v>
      </c>
      <c r="F225" s="2"/>
      <c r="G225" s="2"/>
      <c r="H225" s="2"/>
      <c r="I225" s="2"/>
      <c r="J225" s="2"/>
      <c r="K225" s="2"/>
      <c r="L225" s="2"/>
      <c r="M225" s="2"/>
      <c r="N225" s="94"/>
      <c r="O225" s="79" t="s">
        <v>23</v>
      </c>
      <c r="P225" s="52">
        <f>$Q$66</f>
        <v>616.478</v>
      </c>
      <c r="Q225" s="52">
        <f>$R$66</f>
        <v>5.24</v>
      </c>
      <c r="R225" s="88">
        <f aca="true" t="shared" si="33" ref="R225:R233">(Q225*P225)/100</f>
        <v>32.3034472</v>
      </c>
      <c r="S225" s="118">
        <f aca="true" t="shared" si="34" ref="S225:S233">5*P225</f>
        <v>3082.39</v>
      </c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.75">
      <c r="A226" s="2"/>
      <c r="B226" s="78"/>
      <c r="C226" s="79" t="s">
        <v>24</v>
      </c>
      <c r="D226" s="67">
        <f>$E$66</f>
        <v>828.823</v>
      </c>
      <c r="E226" s="104">
        <f t="shared" si="32"/>
        <v>4144.115</v>
      </c>
      <c r="F226" s="2"/>
      <c r="G226" s="2"/>
      <c r="H226" s="2"/>
      <c r="I226" s="2"/>
      <c r="J226" s="2"/>
      <c r="K226" s="2"/>
      <c r="L226" s="2"/>
      <c r="M226" s="2"/>
      <c r="N226" s="94"/>
      <c r="O226" s="79" t="s">
        <v>24</v>
      </c>
      <c r="P226" s="52">
        <f>$S$66</f>
        <v>544.016</v>
      </c>
      <c r="Q226" s="52">
        <f>$T$66</f>
        <v>5.8</v>
      </c>
      <c r="R226" s="88">
        <f t="shared" si="33"/>
        <v>31.552927999999998</v>
      </c>
      <c r="S226" s="118">
        <f t="shared" si="34"/>
        <v>2720.08</v>
      </c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.75">
      <c r="A227" s="2"/>
      <c r="B227" s="78"/>
      <c r="C227" s="79" t="s">
        <v>25</v>
      </c>
      <c r="D227" s="67">
        <f>$F$66</f>
        <v>862.307</v>
      </c>
      <c r="E227" s="104">
        <f t="shared" si="32"/>
        <v>4311.535</v>
      </c>
      <c r="F227" s="2"/>
      <c r="G227" s="2"/>
      <c r="H227" s="2"/>
      <c r="I227" s="2"/>
      <c r="J227" s="2"/>
      <c r="K227" s="2"/>
      <c r="L227" s="2"/>
      <c r="M227" s="2"/>
      <c r="N227" s="94"/>
      <c r="O227" s="79" t="s">
        <v>25</v>
      </c>
      <c r="P227" s="52">
        <f>$U$66</f>
        <v>495.243</v>
      </c>
      <c r="Q227" s="52">
        <f>$V$66</f>
        <v>5.72</v>
      </c>
      <c r="R227" s="88">
        <f t="shared" si="33"/>
        <v>28.327899600000002</v>
      </c>
      <c r="S227" s="118">
        <f t="shared" si="34"/>
        <v>2476.215</v>
      </c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.75">
      <c r="A228" s="2"/>
      <c r="B228" s="78"/>
      <c r="C228" s="79" t="s">
        <v>26</v>
      </c>
      <c r="D228" s="67">
        <f>$G$66</f>
        <v>835.308</v>
      </c>
      <c r="E228" s="104">
        <f t="shared" si="32"/>
        <v>4176.54</v>
      </c>
      <c r="F228" s="2"/>
      <c r="G228" s="2"/>
      <c r="H228" s="2"/>
      <c r="I228" s="2"/>
      <c r="J228" s="2"/>
      <c r="K228" s="2"/>
      <c r="L228" s="2"/>
      <c r="M228" s="2"/>
      <c r="N228" s="94"/>
      <c r="O228" s="79" t="s">
        <v>26</v>
      </c>
      <c r="P228" s="52">
        <f>$W$66</f>
        <v>497.874</v>
      </c>
      <c r="Q228" s="52">
        <f>$X$66</f>
        <v>5.43</v>
      </c>
      <c r="R228" s="88">
        <f t="shared" si="33"/>
        <v>27.034558200000003</v>
      </c>
      <c r="S228" s="118">
        <f t="shared" si="34"/>
        <v>2489.37</v>
      </c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.75">
      <c r="A229" s="2"/>
      <c r="B229" s="78"/>
      <c r="C229" s="79" t="s">
        <v>27</v>
      </c>
      <c r="D229" s="67">
        <f>$H$66</f>
        <v>789.256</v>
      </c>
      <c r="E229" s="104">
        <f t="shared" si="32"/>
        <v>3946.2799999999997</v>
      </c>
      <c r="F229" s="2"/>
      <c r="G229" s="2"/>
      <c r="H229" s="2"/>
      <c r="I229" s="2"/>
      <c r="J229" s="2"/>
      <c r="K229" s="2"/>
      <c r="L229" s="2"/>
      <c r="M229" s="2"/>
      <c r="N229" s="94"/>
      <c r="O229" s="79" t="s">
        <v>27</v>
      </c>
      <c r="P229" s="52">
        <f>$Y$66</f>
        <v>537.319</v>
      </c>
      <c r="Q229" s="52">
        <f>$Z$66</f>
        <v>5.29</v>
      </c>
      <c r="R229" s="88">
        <f t="shared" si="33"/>
        <v>28.4241751</v>
      </c>
      <c r="S229" s="118">
        <f t="shared" si="34"/>
        <v>2686.595</v>
      </c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.75">
      <c r="A230" s="2"/>
      <c r="B230" s="78"/>
      <c r="C230" s="79" t="s">
        <v>28</v>
      </c>
      <c r="D230" s="67">
        <f>$I$66</f>
        <v>833.776</v>
      </c>
      <c r="E230" s="104">
        <f t="shared" si="32"/>
        <v>4168.88</v>
      </c>
      <c r="F230" s="2"/>
      <c r="G230" s="2"/>
      <c r="H230" s="2"/>
      <c r="I230" s="2"/>
      <c r="J230" s="2"/>
      <c r="K230" s="2"/>
      <c r="L230" s="2"/>
      <c r="M230" s="2"/>
      <c r="N230" s="94"/>
      <c r="O230" s="79" t="s">
        <v>28</v>
      </c>
      <c r="P230" s="52">
        <f>$AA$66</f>
        <v>587.564</v>
      </c>
      <c r="Q230" s="52">
        <f>$AB$66</f>
        <v>5.09</v>
      </c>
      <c r="R230" s="88">
        <f t="shared" si="33"/>
        <v>29.907007599999996</v>
      </c>
      <c r="S230" s="118">
        <f t="shared" si="34"/>
        <v>2937.8199999999997</v>
      </c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.75">
      <c r="A231" s="2"/>
      <c r="B231" s="78"/>
      <c r="C231" s="79" t="s">
        <v>29</v>
      </c>
      <c r="D231" s="67">
        <f>$J$66</f>
        <v>919.3</v>
      </c>
      <c r="E231" s="104">
        <f t="shared" si="32"/>
        <v>4596.5</v>
      </c>
      <c r="F231" s="2"/>
      <c r="G231" s="2"/>
      <c r="H231" s="2"/>
      <c r="I231" s="2"/>
      <c r="J231" s="2"/>
      <c r="K231" s="2"/>
      <c r="L231" s="2"/>
      <c r="M231" s="2"/>
      <c r="N231" s="94"/>
      <c r="O231" s="79" t="s">
        <v>29</v>
      </c>
      <c r="P231" s="52">
        <f>$AC$66</f>
        <v>656.383</v>
      </c>
      <c r="Q231" s="52">
        <f>$AD$66</f>
        <v>4.61</v>
      </c>
      <c r="R231" s="88">
        <f t="shared" si="33"/>
        <v>30.2592563</v>
      </c>
      <c r="S231" s="118">
        <f t="shared" si="34"/>
        <v>3281.915</v>
      </c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.75">
      <c r="A232" s="2"/>
      <c r="B232" s="78"/>
      <c r="C232" s="79" t="s">
        <v>30</v>
      </c>
      <c r="D232" s="67">
        <f>$K$66</f>
        <v>980.621</v>
      </c>
      <c r="E232" s="104">
        <f t="shared" si="32"/>
        <v>4903.105</v>
      </c>
      <c r="F232" s="2"/>
      <c r="G232" s="2"/>
      <c r="H232" s="2"/>
      <c r="I232" s="2"/>
      <c r="J232" s="2"/>
      <c r="K232" s="2"/>
      <c r="L232" s="2"/>
      <c r="M232" s="2"/>
      <c r="N232" s="94"/>
      <c r="O232" s="79" t="s">
        <v>30</v>
      </c>
      <c r="P232" s="52">
        <f>$AE$66</f>
        <v>704.546</v>
      </c>
      <c r="Q232" s="52">
        <f>$AF$66</f>
        <v>4.25</v>
      </c>
      <c r="R232" s="88">
        <f t="shared" si="33"/>
        <v>29.943205000000003</v>
      </c>
      <c r="S232" s="118">
        <f t="shared" si="34"/>
        <v>3522.7300000000005</v>
      </c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3.5" thickBot="1">
      <c r="A233" s="2"/>
      <c r="B233" s="85"/>
      <c r="C233" s="119" t="s">
        <v>31</v>
      </c>
      <c r="D233" s="71">
        <f>$L$66</f>
        <v>1006.982</v>
      </c>
      <c r="E233" s="105">
        <f t="shared" si="32"/>
        <v>5034.91</v>
      </c>
      <c r="F233" s="2"/>
      <c r="G233" s="2"/>
      <c r="H233" s="2"/>
      <c r="I233" s="2"/>
      <c r="J233" s="2"/>
      <c r="K233" s="2"/>
      <c r="L233" s="2"/>
      <c r="M233" s="2"/>
      <c r="N233" s="123"/>
      <c r="O233" s="119" t="s">
        <v>31</v>
      </c>
      <c r="P233" s="69">
        <f>$AG$66</f>
        <v>726.453</v>
      </c>
      <c r="Q233" s="69">
        <f>$AH$66</f>
        <v>4.04</v>
      </c>
      <c r="R233" s="120">
        <f t="shared" si="33"/>
        <v>29.3487012</v>
      </c>
      <c r="S233" s="121">
        <f t="shared" si="34"/>
        <v>3632.265</v>
      </c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2:30" ht="12.75"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O234" s="53"/>
      <c r="P234" s="53"/>
      <c r="Q234" s="53"/>
      <c r="R234" s="53"/>
      <c r="S234" s="53"/>
      <c r="T234" s="53"/>
      <c r="U234" s="53"/>
      <c r="V234" s="53"/>
      <c r="W234" s="58"/>
      <c r="X234" s="58"/>
      <c r="Y234" s="58"/>
      <c r="Z234" s="58"/>
      <c r="AA234" s="58"/>
      <c r="AB234" s="58"/>
      <c r="AC234" s="58"/>
      <c r="AD234" s="58"/>
    </row>
    <row r="235" spans="2:30" ht="13.5" thickBot="1"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O235" s="53"/>
      <c r="P235" s="53"/>
      <c r="Q235" s="53"/>
      <c r="R235" s="53"/>
      <c r="S235" s="53"/>
      <c r="T235" s="53"/>
      <c r="U235" s="53"/>
      <c r="V235" s="53"/>
      <c r="W235" s="58"/>
      <c r="X235" s="58"/>
      <c r="Y235" s="58"/>
      <c r="Z235" s="58"/>
      <c r="AA235" s="58"/>
      <c r="AB235" s="58"/>
      <c r="AC235" s="58"/>
      <c r="AD235" s="58"/>
    </row>
    <row r="236" spans="1:31" ht="13.5">
      <c r="A236" s="2"/>
      <c r="B236" s="396" t="s">
        <v>122</v>
      </c>
      <c r="C236" s="399"/>
      <c r="D236" s="399"/>
      <c r="E236" s="400"/>
      <c r="F236" s="74"/>
      <c r="G236" s="75"/>
      <c r="H236" s="75"/>
      <c r="I236" s="75"/>
      <c r="J236" s="75"/>
      <c r="K236" s="75"/>
      <c r="L236" s="75"/>
      <c r="M236" s="75"/>
      <c r="N236" s="396" t="s">
        <v>79</v>
      </c>
      <c r="O236" s="397"/>
      <c r="P236" s="397"/>
      <c r="Q236" s="397"/>
      <c r="R236" s="397"/>
      <c r="S236" s="398"/>
      <c r="T236" s="74"/>
      <c r="U236" s="76"/>
      <c r="V236" s="77"/>
      <c r="W236" s="77"/>
      <c r="X236" s="77"/>
      <c r="Y236" s="75"/>
      <c r="Z236" s="75"/>
      <c r="AA236" s="75"/>
      <c r="AB236" s="75"/>
      <c r="AC236" s="75"/>
      <c r="AD236" s="75"/>
      <c r="AE236" s="75"/>
    </row>
    <row r="237" spans="1:31" ht="14.25" thickBot="1">
      <c r="A237" s="2"/>
      <c r="B237" s="184" t="s">
        <v>97</v>
      </c>
      <c r="C237" s="131" t="s">
        <v>98</v>
      </c>
      <c r="D237" s="131" t="s">
        <v>99</v>
      </c>
      <c r="E237" s="132" t="s">
        <v>75</v>
      </c>
      <c r="F237" s="74"/>
      <c r="G237" s="75"/>
      <c r="H237" s="75"/>
      <c r="I237" s="75"/>
      <c r="J237" s="75"/>
      <c r="K237" s="75"/>
      <c r="L237" s="75"/>
      <c r="M237" s="75"/>
      <c r="N237" s="185" t="s">
        <v>97</v>
      </c>
      <c r="O237" s="113" t="s">
        <v>98</v>
      </c>
      <c r="P237" s="113" t="s">
        <v>80</v>
      </c>
      <c r="Q237" s="113" t="s">
        <v>37</v>
      </c>
      <c r="R237" s="113" t="s">
        <v>95</v>
      </c>
      <c r="S237" s="186" t="s">
        <v>75</v>
      </c>
      <c r="T237" s="74"/>
      <c r="U237" s="76"/>
      <c r="V237" s="77"/>
      <c r="W237" s="77"/>
      <c r="X237" s="77"/>
      <c r="Y237" s="75"/>
      <c r="Z237" s="75"/>
      <c r="AA237" s="75"/>
      <c r="AB237" s="75"/>
      <c r="AC237" s="75"/>
      <c r="AD237" s="75"/>
      <c r="AE237" s="75"/>
    </row>
    <row r="238" spans="1:31" ht="13.5">
      <c r="A238" s="2"/>
      <c r="B238" s="80" t="s">
        <v>14</v>
      </c>
      <c r="C238" s="114">
        <v>2013</v>
      </c>
      <c r="D238" s="115">
        <f>$C$91</f>
        <v>126386.053</v>
      </c>
      <c r="E238" s="124"/>
      <c r="F238" s="74"/>
      <c r="G238" s="75"/>
      <c r="H238" s="75"/>
      <c r="I238" s="75"/>
      <c r="J238" s="75"/>
      <c r="K238" s="75"/>
      <c r="L238" s="75"/>
      <c r="M238" s="75"/>
      <c r="N238" s="80" t="s">
        <v>14</v>
      </c>
      <c r="O238" s="114">
        <v>2013</v>
      </c>
      <c r="P238" s="81">
        <f>$O$91</f>
        <v>223592.621</v>
      </c>
      <c r="Q238" s="81">
        <f>$P$91</f>
        <v>1.4667292167675128</v>
      </c>
      <c r="R238" s="116">
        <f>(Q238*P238)/100</f>
        <v>3279.4982987432536</v>
      </c>
      <c r="S238" s="125"/>
      <c r="T238" s="74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</row>
    <row r="239" spans="1:31" ht="13.5">
      <c r="A239" s="2"/>
      <c r="B239" s="78"/>
      <c r="C239" s="79">
        <v>2017</v>
      </c>
      <c r="D239" s="102">
        <f>$D$91</f>
        <v>121660.351</v>
      </c>
      <c r="E239" s="126"/>
      <c r="F239" s="74"/>
      <c r="G239" s="75"/>
      <c r="H239" s="75"/>
      <c r="I239" s="75"/>
      <c r="J239" s="75"/>
      <c r="K239" s="75"/>
      <c r="L239" s="75"/>
      <c r="M239" s="75"/>
      <c r="N239" s="78"/>
      <c r="O239" s="79">
        <v>2017</v>
      </c>
      <c r="P239" s="52">
        <f>$Q$91</f>
        <v>222340.992</v>
      </c>
      <c r="Q239" s="52">
        <f>$R$91</f>
        <v>1.4132491494438424</v>
      </c>
      <c r="R239" s="88">
        <f aca="true" t="shared" si="35" ref="R239:R247">(Q239*P239)/100</f>
        <v>3142.2321783050015</v>
      </c>
      <c r="S239" s="127"/>
      <c r="T239" s="74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</row>
    <row r="240" spans="1:31" ht="13.5">
      <c r="A240" s="2"/>
      <c r="B240" s="78"/>
      <c r="C240" s="79">
        <v>2022</v>
      </c>
      <c r="D240" s="102">
        <f>$E$91</f>
        <v>118204.936</v>
      </c>
      <c r="E240" s="126"/>
      <c r="F240" s="74"/>
      <c r="G240" s="75"/>
      <c r="H240" s="75"/>
      <c r="I240" s="75"/>
      <c r="J240" s="75"/>
      <c r="K240" s="75"/>
      <c r="L240" s="75"/>
      <c r="M240" s="75"/>
      <c r="N240" s="78"/>
      <c r="O240" s="79">
        <v>2022</v>
      </c>
      <c r="P240" s="52">
        <f>$S$91</f>
        <v>211619.623</v>
      </c>
      <c r="Q240" s="52">
        <f>$T$91</f>
        <v>1.4409815623898734</v>
      </c>
      <c r="R240" s="88">
        <f t="shared" si="35"/>
        <v>3049.39974982896</v>
      </c>
      <c r="S240" s="127"/>
      <c r="T240" s="74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</row>
    <row r="241" spans="1:31" ht="13.5">
      <c r="A241" s="2"/>
      <c r="B241" s="78"/>
      <c r="C241" s="79">
        <v>2027</v>
      </c>
      <c r="D241" s="102">
        <f>$F$91</f>
        <v>115429.39</v>
      </c>
      <c r="E241" s="126"/>
      <c r="F241" s="74"/>
      <c r="G241" s="75"/>
      <c r="H241" s="75"/>
      <c r="I241" s="75"/>
      <c r="J241" s="75"/>
      <c r="K241" s="75"/>
      <c r="L241" s="75"/>
      <c r="M241" s="75"/>
      <c r="N241" s="78"/>
      <c r="O241" s="79">
        <v>2027</v>
      </c>
      <c r="P241" s="52">
        <f>$U$91</f>
        <v>195878.589</v>
      </c>
      <c r="Q241" s="52">
        <f>$V$91</f>
        <v>1.5359980218737384</v>
      </c>
      <c r="R241" s="88">
        <f t="shared" si="35"/>
        <v>3008.69125231419</v>
      </c>
      <c r="S241" s="127"/>
      <c r="T241" s="74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</row>
    <row r="242" spans="1:31" ht="13.5">
      <c r="A242" s="2"/>
      <c r="B242" s="78"/>
      <c r="C242" s="79">
        <v>2032</v>
      </c>
      <c r="D242" s="102">
        <f>$G$91</f>
        <v>111853.032</v>
      </c>
      <c r="E242" s="126"/>
      <c r="F242" s="74"/>
      <c r="G242" s="75"/>
      <c r="H242" s="75"/>
      <c r="I242" s="75"/>
      <c r="J242" s="75"/>
      <c r="K242" s="75"/>
      <c r="L242" s="75"/>
      <c r="M242" s="75"/>
      <c r="N242" s="78"/>
      <c r="O242" s="79">
        <v>2032</v>
      </c>
      <c r="P242" s="52">
        <f>$W$91</f>
        <v>173048.774</v>
      </c>
      <c r="Q242" s="52">
        <f>$X$91</f>
        <v>1.6617629332380048</v>
      </c>
      <c r="R242" s="88">
        <f t="shared" si="35"/>
        <v>2875.660382754806</v>
      </c>
      <c r="S242" s="127"/>
      <c r="T242" s="74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</row>
    <row r="243" spans="1:31" ht="13.5">
      <c r="A243" s="2"/>
      <c r="B243" s="78"/>
      <c r="C243" s="79">
        <v>2037</v>
      </c>
      <c r="D243" s="102">
        <f>$H$91</f>
        <v>110219.086</v>
      </c>
      <c r="E243" s="126"/>
      <c r="F243" s="74"/>
      <c r="G243" s="75"/>
      <c r="H243" s="75"/>
      <c r="I243" s="75"/>
      <c r="J243" s="75"/>
      <c r="K243" s="75"/>
      <c r="L243" s="75"/>
      <c r="M243" s="75"/>
      <c r="N243" s="78"/>
      <c r="O243" s="79">
        <v>2037</v>
      </c>
      <c r="P243" s="52">
        <f>$Y$91</f>
        <v>147849.654</v>
      </c>
      <c r="Q243" s="52">
        <f>$Z$91</f>
        <v>1.7887795158556572</v>
      </c>
      <c r="R243" s="88">
        <f t="shared" si="35"/>
        <v>2644.7043250154647</v>
      </c>
      <c r="S243" s="127"/>
      <c r="T243" s="74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</row>
    <row r="244" spans="1:31" ht="13.5">
      <c r="A244" s="2"/>
      <c r="B244" s="78"/>
      <c r="C244" s="79">
        <v>2042</v>
      </c>
      <c r="D244" s="102">
        <f>$I$91</f>
        <v>111198.606</v>
      </c>
      <c r="E244" s="126"/>
      <c r="F244" s="74"/>
      <c r="G244" s="75"/>
      <c r="H244" s="75"/>
      <c r="I244" s="75"/>
      <c r="J244" s="75"/>
      <c r="K244" s="75"/>
      <c r="L244" s="75"/>
      <c r="M244" s="75"/>
      <c r="N244" s="78"/>
      <c r="O244" s="79">
        <v>2042</v>
      </c>
      <c r="P244" s="52">
        <f>$AA$91</f>
        <v>128277.028</v>
      </c>
      <c r="Q244" s="52">
        <f>$AB$91</f>
        <v>1.8229672956543435</v>
      </c>
      <c r="R244" s="88">
        <f t="shared" si="35"/>
        <v>2338.448268277365</v>
      </c>
      <c r="S244" s="127"/>
      <c r="T244" s="74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</row>
    <row r="245" spans="1:31" ht="13.5">
      <c r="A245" s="2"/>
      <c r="B245" s="78"/>
      <c r="C245" s="79">
        <v>2047</v>
      </c>
      <c r="D245" s="102">
        <f>$J$91</f>
        <v>115149.991</v>
      </c>
      <c r="E245" s="126"/>
      <c r="F245" s="74"/>
      <c r="G245" s="75"/>
      <c r="H245" s="75"/>
      <c r="I245" s="75"/>
      <c r="J245" s="75"/>
      <c r="K245" s="75"/>
      <c r="L245" s="75"/>
      <c r="M245" s="75"/>
      <c r="N245" s="78"/>
      <c r="O245" s="79">
        <v>2047</v>
      </c>
      <c r="P245" s="52">
        <f>$AC$91</f>
        <v>119533.968</v>
      </c>
      <c r="Q245" s="52">
        <f>$AD$91</f>
        <v>1.7791520297054801</v>
      </c>
      <c r="R245" s="88">
        <f t="shared" si="35"/>
        <v>2126.691017859499</v>
      </c>
      <c r="S245" s="127"/>
      <c r="T245" s="74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</row>
    <row r="246" spans="1:31" ht="13.5">
      <c r="A246" s="2"/>
      <c r="B246" s="78"/>
      <c r="C246" s="79">
        <v>2052</v>
      </c>
      <c r="D246" s="102">
        <f>$K$91</f>
        <v>117432.984</v>
      </c>
      <c r="E246" s="126"/>
      <c r="F246" s="74"/>
      <c r="G246" s="75"/>
      <c r="H246" s="75"/>
      <c r="I246" s="75"/>
      <c r="J246" s="75"/>
      <c r="K246" s="75"/>
      <c r="L246" s="75"/>
      <c r="M246" s="75"/>
      <c r="N246" s="78"/>
      <c r="O246" s="79">
        <v>2052</v>
      </c>
      <c r="P246" s="52">
        <f>$AE$91</f>
        <v>122437.406</v>
      </c>
      <c r="Q246" s="52">
        <f>$AF$91</f>
        <v>1.6845713648492566</v>
      </c>
      <c r="R246" s="88">
        <f t="shared" si="35"/>
        <v>2062.5454813402257</v>
      </c>
      <c r="S246" s="127"/>
      <c r="T246" s="74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</row>
    <row r="247" spans="1:31" ht="14.25" thickBot="1">
      <c r="A247" s="2"/>
      <c r="B247" s="85"/>
      <c r="C247" s="119">
        <v>2057</v>
      </c>
      <c r="D247" s="110">
        <f>$L$91</f>
        <v>123745.225</v>
      </c>
      <c r="E247" s="128"/>
      <c r="F247" s="2"/>
      <c r="G247" s="75"/>
      <c r="H247" s="75"/>
      <c r="I247" s="75"/>
      <c r="J247" s="75"/>
      <c r="K247" s="75"/>
      <c r="L247" s="75"/>
      <c r="M247" s="75"/>
      <c r="N247" s="85"/>
      <c r="O247" s="119">
        <v>2057</v>
      </c>
      <c r="P247" s="69">
        <f>$AG$91</f>
        <v>124417.163</v>
      </c>
      <c r="Q247" s="69">
        <f>$AH$91</f>
        <v>1.643138592033698</v>
      </c>
      <c r="R247" s="120">
        <f t="shared" si="35"/>
        <v>2044.346420366471</v>
      </c>
      <c r="S247" s="129"/>
      <c r="T247" s="74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</row>
    <row r="248" spans="1:31" ht="14.25" thickBot="1">
      <c r="A248" s="2"/>
      <c r="B248" s="106"/>
      <c r="C248" s="83"/>
      <c r="D248" s="102"/>
      <c r="E248" s="53"/>
      <c r="F248" s="76"/>
      <c r="G248" s="77"/>
      <c r="H248" s="77"/>
      <c r="I248" s="77"/>
      <c r="J248" s="77"/>
      <c r="K248" s="77"/>
      <c r="L248" s="77"/>
      <c r="M248" s="77"/>
      <c r="N248" s="106"/>
      <c r="O248" s="83"/>
      <c r="P248" s="88"/>
      <c r="Q248" s="88"/>
      <c r="R248" s="88"/>
      <c r="S248" s="73"/>
      <c r="T248" s="74"/>
      <c r="U248" s="75"/>
      <c r="V248" s="75"/>
      <c r="W248" s="75"/>
      <c r="X248" s="75"/>
      <c r="Y248" s="77"/>
      <c r="Z248" s="77"/>
      <c r="AA248" s="77"/>
      <c r="AB248" s="77"/>
      <c r="AC248" s="77"/>
      <c r="AD248" s="77"/>
      <c r="AE248" s="75"/>
    </row>
    <row r="249" spans="1:31" ht="13.5">
      <c r="A249" s="2"/>
      <c r="B249" s="90" t="s">
        <v>11</v>
      </c>
      <c r="C249" s="114">
        <v>2013</v>
      </c>
      <c r="D249" s="115">
        <f>$C$79</f>
        <v>26770.39</v>
      </c>
      <c r="E249" s="124"/>
      <c r="F249" s="74"/>
      <c r="G249" s="75"/>
      <c r="H249" s="75"/>
      <c r="I249" s="75"/>
      <c r="J249" s="75"/>
      <c r="K249" s="75"/>
      <c r="L249" s="75"/>
      <c r="M249" s="75"/>
      <c r="N249" s="80" t="s">
        <v>11</v>
      </c>
      <c r="O249" s="114">
        <v>2013</v>
      </c>
      <c r="P249" s="81">
        <f>$O$79</f>
        <v>62460.318</v>
      </c>
      <c r="Q249" s="81">
        <f>$P$79</f>
        <v>2.4707511959571917</v>
      </c>
      <c r="R249" s="116">
        <f>(Q249*P249)/100</f>
        <v>1543.2390539836651</v>
      </c>
      <c r="S249" s="125"/>
      <c r="T249" s="76"/>
      <c r="U249" s="77"/>
      <c r="V249" s="77"/>
      <c r="W249" s="77"/>
      <c r="X249" s="75"/>
      <c r="Y249" s="75"/>
      <c r="Z249" s="75"/>
      <c r="AA249" s="75"/>
      <c r="AB249" s="75"/>
      <c r="AC249" s="75"/>
      <c r="AD249" s="75"/>
      <c r="AE249" s="75"/>
    </row>
    <row r="250" spans="1:31" ht="13.5">
      <c r="A250" s="2"/>
      <c r="B250" s="91"/>
      <c r="C250" s="79">
        <v>2017</v>
      </c>
      <c r="D250" s="102">
        <f>$D$79</f>
        <v>25600.277</v>
      </c>
      <c r="E250" s="126"/>
      <c r="F250" s="74"/>
      <c r="G250" s="92"/>
      <c r="H250" s="92"/>
      <c r="I250" s="92"/>
      <c r="J250" s="92"/>
      <c r="K250" s="92"/>
      <c r="L250" s="92"/>
      <c r="M250" s="92"/>
      <c r="N250" s="78"/>
      <c r="O250" s="79">
        <v>2017</v>
      </c>
      <c r="P250" s="52">
        <f>$Q$79</f>
        <v>59019.892</v>
      </c>
      <c r="Q250" s="52">
        <f>$R$79</f>
        <v>2.49967766364936</v>
      </c>
      <c r="R250" s="88">
        <f aca="true" t="shared" si="36" ref="R250:R258">(Q250*P250)/100</f>
        <v>1475.3070574339756</v>
      </c>
      <c r="S250" s="127"/>
      <c r="T250" s="74"/>
      <c r="U250" s="75"/>
      <c r="V250" s="75"/>
      <c r="W250" s="75"/>
      <c r="X250" s="75"/>
      <c r="Y250" s="92"/>
      <c r="Z250" s="92"/>
      <c r="AA250" s="92"/>
      <c r="AB250" s="92"/>
      <c r="AC250" s="92"/>
      <c r="AD250" s="92"/>
      <c r="AE250" s="92"/>
    </row>
    <row r="251" spans="1:31" ht="13.5">
      <c r="A251" s="2"/>
      <c r="B251" s="91"/>
      <c r="C251" s="79">
        <v>2022</v>
      </c>
      <c r="D251" s="102">
        <f>$E$79</f>
        <v>25268.891</v>
      </c>
      <c r="E251" s="126"/>
      <c r="F251" s="2"/>
      <c r="G251" s="2"/>
      <c r="H251" s="2"/>
      <c r="I251" s="2"/>
      <c r="J251" s="2"/>
      <c r="K251" s="2"/>
      <c r="L251" s="2"/>
      <c r="M251" s="2"/>
      <c r="N251" s="78"/>
      <c r="O251" s="79">
        <v>2022</v>
      </c>
      <c r="P251" s="52">
        <f>$S$79</f>
        <v>52598.859</v>
      </c>
      <c r="Q251" s="52">
        <f>$T$79</f>
        <v>2.6265953806189226</v>
      </c>
      <c r="R251" s="88">
        <f t="shared" si="36"/>
        <v>1381.5592007522603</v>
      </c>
      <c r="S251" s="127"/>
      <c r="T251" s="74"/>
      <c r="U251" s="92"/>
      <c r="V251" s="92"/>
      <c r="W251" s="92"/>
      <c r="X251" s="92"/>
      <c r="Y251" s="2"/>
      <c r="Z251" s="2"/>
      <c r="AA251" s="2"/>
      <c r="AB251" s="2"/>
      <c r="AC251" s="2"/>
      <c r="AD251" s="2"/>
      <c r="AE251" s="2"/>
    </row>
    <row r="252" spans="1:31" ht="12.75">
      <c r="A252" s="2"/>
      <c r="B252" s="91"/>
      <c r="C252" s="79">
        <v>2027</v>
      </c>
      <c r="D252" s="102">
        <f>$F$79</f>
        <v>25095.338</v>
      </c>
      <c r="E252" s="126"/>
      <c r="F252" s="2"/>
      <c r="G252" s="2"/>
      <c r="H252" s="2"/>
      <c r="I252" s="2"/>
      <c r="J252" s="2"/>
      <c r="K252" s="2"/>
      <c r="L252" s="2"/>
      <c r="M252" s="2"/>
      <c r="N252" s="78"/>
      <c r="O252" s="79">
        <v>2027</v>
      </c>
      <c r="P252" s="52">
        <f>$U$79</f>
        <v>46589.753</v>
      </c>
      <c r="Q252" s="52">
        <f>$V$79</f>
        <v>2.8565699194618617</v>
      </c>
      <c r="R252" s="88">
        <f t="shared" si="36"/>
        <v>1330.8688697495804</v>
      </c>
      <c r="S252" s="127"/>
      <c r="T252" s="3"/>
      <c r="U252" s="3"/>
      <c r="V252" s="3"/>
      <c r="W252" s="3"/>
      <c r="X252" s="3"/>
      <c r="Y252" s="2"/>
      <c r="Z252" s="2"/>
      <c r="AA252" s="2"/>
      <c r="AB252" s="2"/>
      <c r="AC252" s="2"/>
      <c r="AD252" s="2"/>
      <c r="AE252" s="2"/>
    </row>
    <row r="253" spans="1:31" ht="12.75">
      <c r="A253" s="2"/>
      <c r="B253" s="91"/>
      <c r="C253" s="79">
        <v>2032</v>
      </c>
      <c r="D253" s="102">
        <f>$G$79</f>
        <v>24928.149</v>
      </c>
      <c r="E253" s="126"/>
      <c r="F253" s="2"/>
      <c r="G253" s="2"/>
      <c r="H253" s="2"/>
      <c r="I253" s="2"/>
      <c r="J253" s="2"/>
      <c r="K253" s="2"/>
      <c r="L253" s="2"/>
      <c r="M253" s="2"/>
      <c r="N253" s="78"/>
      <c r="O253" s="79">
        <v>2032</v>
      </c>
      <c r="P253" s="52">
        <f>$W$79</f>
        <v>39275.846</v>
      </c>
      <c r="Q253" s="52">
        <f>$X$79</f>
        <v>3.22701053876586</v>
      </c>
      <c r="R253" s="88">
        <f t="shared" si="36"/>
        <v>1267.4356896094494</v>
      </c>
      <c r="S253" s="127"/>
      <c r="T253" s="3"/>
      <c r="U253" s="3"/>
      <c r="V253" s="3"/>
      <c r="W253" s="3"/>
      <c r="X253" s="3"/>
      <c r="Y253" s="2"/>
      <c r="Z253" s="2"/>
      <c r="AA253" s="2"/>
      <c r="AB253" s="2"/>
      <c r="AC253" s="2"/>
      <c r="AD253" s="2"/>
      <c r="AE253" s="2"/>
    </row>
    <row r="254" spans="1:31" ht="12.75">
      <c r="A254" s="2"/>
      <c r="B254" s="91"/>
      <c r="C254" s="79">
        <v>2037</v>
      </c>
      <c r="D254" s="102">
        <f>$H$79</f>
        <v>25038.437</v>
      </c>
      <c r="E254" s="126"/>
      <c r="F254" s="2"/>
      <c r="G254" s="2"/>
      <c r="H254" s="2"/>
      <c r="I254" s="2"/>
      <c r="J254" s="2"/>
      <c r="K254" s="2"/>
      <c r="L254" s="2"/>
      <c r="M254" s="2"/>
      <c r="N254" s="78"/>
      <c r="O254" s="79">
        <v>2037</v>
      </c>
      <c r="P254" s="52">
        <f>$Y$79</f>
        <v>32002.888</v>
      </c>
      <c r="Q254" s="52">
        <f>$Z$79</f>
        <v>3.462546795485799</v>
      </c>
      <c r="R254" s="88">
        <f t="shared" si="36"/>
        <v>1108.1149729069093</v>
      </c>
      <c r="S254" s="127"/>
      <c r="T254" s="3"/>
      <c r="U254" s="3"/>
      <c r="V254" s="3"/>
      <c r="W254" s="3"/>
      <c r="X254" s="3"/>
      <c r="Y254" s="2"/>
      <c r="Z254" s="2"/>
      <c r="AA254" s="2"/>
      <c r="AB254" s="2"/>
      <c r="AC254" s="2"/>
      <c r="AD254" s="2"/>
      <c r="AE254" s="2"/>
    </row>
    <row r="255" spans="1:31" ht="12.75">
      <c r="A255" s="2"/>
      <c r="B255" s="91"/>
      <c r="C255" s="79">
        <v>2042</v>
      </c>
      <c r="D255" s="102">
        <f>$I$79</f>
        <v>25359.106</v>
      </c>
      <c r="E255" s="126"/>
      <c r="F255" s="2"/>
      <c r="G255" s="2"/>
      <c r="H255" s="2"/>
      <c r="I255" s="2"/>
      <c r="J255" s="2"/>
      <c r="K255" s="2"/>
      <c r="L255" s="2"/>
      <c r="M255" s="2"/>
      <c r="N255" s="78"/>
      <c r="O255" s="79">
        <v>2042</v>
      </c>
      <c r="P255" s="52">
        <f>$AA$79</f>
        <v>27869.857</v>
      </c>
      <c r="Q255" s="52">
        <f>$AB$79</f>
        <v>3.4983666870228567</v>
      </c>
      <c r="R255" s="88">
        <f t="shared" si="36"/>
        <v>974.9897930089078</v>
      </c>
      <c r="S255" s="127"/>
      <c r="T255" s="3"/>
      <c r="U255" s="3"/>
      <c r="V255" s="3"/>
      <c r="W255" s="3"/>
      <c r="X255" s="3"/>
      <c r="Y255" s="2"/>
      <c r="Z255" s="2"/>
      <c r="AA255" s="2"/>
      <c r="AB255" s="2"/>
      <c r="AC255" s="2"/>
      <c r="AD255" s="2"/>
      <c r="AE255" s="2"/>
    </row>
    <row r="256" spans="1:31" ht="12.75">
      <c r="A256" s="2"/>
      <c r="B256" s="91"/>
      <c r="C256" s="79">
        <v>2047</v>
      </c>
      <c r="D256" s="102">
        <f>$J$79</f>
        <v>25450.355</v>
      </c>
      <c r="E256" s="126"/>
      <c r="F256" s="2"/>
      <c r="G256" s="2"/>
      <c r="H256" s="2"/>
      <c r="I256" s="2"/>
      <c r="J256" s="2"/>
      <c r="K256" s="2"/>
      <c r="L256" s="2"/>
      <c r="M256" s="2"/>
      <c r="N256" s="78"/>
      <c r="O256" s="79">
        <v>2047</v>
      </c>
      <c r="P256" s="52">
        <f>$AC$79</f>
        <v>26098.529</v>
      </c>
      <c r="Q256" s="52">
        <f>$AD$79</f>
        <v>3.4291373433473558</v>
      </c>
      <c r="R256" s="88">
        <f t="shared" si="36"/>
        <v>894.9544040033392</v>
      </c>
      <c r="S256" s="127"/>
      <c r="T256" s="3"/>
      <c r="U256" s="3"/>
      <c r="V256" s="3"/>
      <c r="W256" s="3"/>
      <c r="X256" s="3"/>
      <c r="Y256" s="2"/>
      <c r="Z256" s="2"/>
      <c r="AA256" s="2"/>
      <c r="AB256" s="2"/>
      <c r="AC256" s="2"/>
      <c r="AD256" s="2"/>
      <c r="AE256" s="2"/>
    </row>
    <row r="257" spans="1:31" ht="12.75">
      <c r="A257" s="2"/>
      <c r="B257" s="91"/>
      <c r="C257" s="79">
        <v>2052</v>
      </c>
      <c r="D257" s="102">
        <f>$K$79</f>
        <v>25704.876</v>
      </c>
      <c r="E257" s="126"/>
      <c r="F257" s="2"/>
      <c r="G257" s="2"/>
      <c r="H257" s="2"/>
      <c r="I257" s="2"/>
      <c r="J257" s="2"/>
      <c r="K257" s="2"/>
      <c r="L257" s="2"/>
      <c r="M257" s="2"/>
      <c r="N257" s="78"/>
      <c r="O257" s="79">
        <v>2052</v>
      </c>
      <c r="P257" s="52">
        <f>$AE$79</f>
        <v>26830.675</v>
      </c>
      <c r="Q257" s="52">
        <f>$AF$79</f>
        <v>3.242037115194227</v>
      </c>
      <c r="R257" s="88">
        <f t="shared" si="36"/>
        <v>869.8604417571386</v>
      </c>
      <c r="S257" s="127"/>
      <c r="T257" s="3"/>
      <c r="U257" s="3"/>
      <c r="V257" s="3"/>
      <c r="W257" s="3"/>
      <c r="X257" s="3"/>
      <c r="Y257" s="2"/>
      <c r="Z257" s="2"/>
      <c r="AA257" s="2"/>
      <c r="AB257" s="2"/>
      <c r="AC257" s="2"/>
      <c r="AD257" s="2"/>
      <c r="AE257" s="2"/>
    </row>
    <row r="258" spans="1:31" ht="13.5" thickBot="1">
      <c r="A258" s="2"/>
      <c r="B258" s="122"/>
      <c r="C258" s="119">
        <v>2057</v>
      </c>
      <c r="D258" s="110">
        <f>$L$79</f>
        <v>26895.916</v>
      </c>
      <c r="E258" s="128"/>
      <c r="F258" s="2"/>
      <c r="G258" s="2"/>
      <c r="H258" s="2"/>
      <c r="I258" s="2"/>
      <c r="J258" s="2"/>
      <c r="K258" s="2"/>
      <c r="L258" s="2"/>
      <c r="M258" s="2"/>
      <c r="N258" s="85"/>
      <c r="O258" s="119">
        <v>2057</v>
      </c>
      <c r="P258" s="69">
        <f>$AG$79</f>
        <v>29014.893</v>
      </c>
      <c r="Q258" s="69">
        <f>$AH$79</f>
        <v>2.988655437447496</v>
      </c>
      <c r="R258" s="120">
        <f t="shared" si="36"/>
        <v>867.155177314073</v>
      </c>
      <c r="S258" s="129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3.5" thickBot="1">
      <c r="A259" s="2"/>
      <c r="B259" s="106"/>
      <c r="C259" s="83"/>
      <c r="D259" s="102"/>
      <c r="E259" s="53"/>
      <c r="F259" s="2"/>
      <c r="G259" s="2"/>
      <c r="H259" s="2"/>
      <c r="I259" s="2"/>
      <c r="J259" s="2"/>
      <c r="K259" s="2"/>
      <c r="L259" s="2"/>
      <c r="M259" s="2"/>
      <c r="N259" s="106"/>
      <c r="O259" s="83"/>
      <c r="P259" s="88"/>
      <c r="Q259" s="88"/>
      <c r="R259" s="88"/>
      <c r="S259" s="73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.75">
      <c r="A260" s="2"/>
      <c r="B260" s="90" t="s">
        <v>12</v>
      </c>
      <c r="C260" s="114">
        <v>2013</v>
      </c>
      <c r="D260" s="98">
        <f>$C$83</f>
        <v>80189.022</v>
      </c>
      <c r="E260" s="124"/>
      <c r="F260" s="2"/>
      <c r="G260" s="2"/>
      <c r="H260" s="2"/>
      <c r="I260" s="2"/>
      <c r="J260" s="2"/>
      <c r="K260" s="2"/>
      <c r="L260" s="2"/>
      <c r="M260" s="2"/>
      <c r="N260" s="80" t="s">
        <v>12</v>
      </c>
      <c r="O260" s="114">
        <v>2013</v>
      </c>
      <c r="P260" s="81">
        <f>$O$83</f>
        <v>143606.894</v>
      </c>
      <c r="Q260" s="81">
        <f>$P$83</f>
        <v>1.8915903196338335</v>
      </c>
      <c r="R260" s="116">
        <f>(Q260*P260)/100</f>
        <v>2716.454105230821</v>
      </c>
      <c r="S260" s="125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.75">
      <c r="A261" s="2"/>
      <c r="B261" s="78"/>
      <c r="C261" s="79">
        <v>2017</v>
      </c>
      <c r="D261" s="67">
        <f>$D$83</f>
        <v>77472.844</v>
      </c>
      <c r="E261" s="126"/>
      <c r="F261" s="2"/>
      <c r="G261" s="2"/>
      <c r="H261" s="2"/>
      <c r="I261" s="2"/>
      <c r="J261" s="2"/>
      <c r="K261" s="2"/>
      <c r="L261" s="2"/>
      <c r="M261" s="2"/>
      <c r="N261" s="78"/>
      <c r="O261" s="79">
        <v>2017</v>
      </c>
      <c r="P261" s="52">
        <f>$Q$83</f>
        <v>146814.231</v>
      </c>
      <c r="Q261" s="52">
        <f>$R$83</f>
        <v>1.770293081619019</v>
      </c>
      <c r="R261" s="88">
        <f aca="true" t="shared" si="37" ref="R261:R269">(Q261*P261)/100</f>
        <v>2599.042174225165</v>
      </c>
      <c r="S261" s="127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.75">
      <c r="A262" s="2"/>
      <c r="B262" s="78"/>
      <c r="C262" s="79">
        <v>2022</v>
      </c>
      <c r="D262" s="67">
        <f>$E$83</f>
        <v>75147.847</v>
      </c>
      <c r="E262" s="126"/>
      <c r="F262" s="2"/>
      <c r="G262" s="2"/>
      <c r="H262" s="2"/>
      <c r="I262" s="2"/>
      <c r="J262" s="2"/>
      <c r="K262" s="2"/>
      <c r="L262" s="2"/>
      <c r="M262" s="2"/>
      <c r="N262" s="78"/>
      <c r="O262" s="79">
        <v>2022</v>
      </c>
      <c r="P262" s="52">
        <f>$S$83</f>
        <v>144190.809</v>
      </c>
      <c r="Q262" s="52">
        <f>$T$83</f>
        <v>1.7666953751926702</v>
      </c>
      <c r="R262" s="88">
        <f t="shared" si="37"/>
        <v>2547.4123540558967</v>
      </c>
      <c r="S262" s="127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.75">
      <c r="A263" s="2"/>
      <c r="B263" s="78"/>
      <c r="C263" s="79">
        <v>2027</v>
      </c>
      <c r="D263" s="67">
        <f>$F$83</f>
        <v>72845.216</v>
      </c>
      <c r="E263" s="126"/>
      <c r="F263" s="2"/>
      <c r="G263" s="2"/>
      <c r="H263" s="2"/>
      <c r="I263" s="2"/>
      <c r="J263" s="2"/>
      <c r="K263" s="2"/>
      <c r="L263" s="2"/>
      <c r="M263" s="2"/>
      <c r="N263" s="78"/>
      <c r="O263" s="79">
        <v>2027</v>
      </c>
      <c r="P263" s="52">
        <f>$U$83</f>
        <v>137175.884</v>
      </c>
      <c r="Q263" s="52">
        <f>$V$83</f>
        <v>1.8632847401086976</v>
      </c>
      <c r="R263" s="88">
        <f t="shared" si="37"/>
        <v>2555.9773136812087</v>
      </c>
      <c r="S263" s="127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.75">
      <c r="A264" s="2"/>
      <c r="B264" s="78"/>
      <c r="C264" s="79">
        <v>2032</v>
      </c>
      <c r="D264" s="67">
        <f>$G$83</f>
        <v>69005.988</v>
      </c>
      <c r="E264" s="126"/>
      <c r="F264" s="2"/>
      <c r="G264" s="2"/>
      <c r="H264" s="2"/>
      <c r="I264" s="2"/>
      <c r="J264" s="2"/>
      <c r="K264" s="2"/>
      <c r="L264" s="2"/>
      <c r="M264" s="2"/>
      <c r="N264" s="78"/>
      <c r="O264" s="79">
        <v>2032</v>
      </c>
      <c r="P264" s="52">
        <f>$W$83</f>
        <v>123058.946</v>
      </c>
      <c r="Q264" s="52">
        <f>$X$83</f>
        <v>1.9936601739168347</v>
      </c>
      <c r="R264" s="88">
        <f t="shared" si="37"/>
        <v>2453.3771968438236</v>
      </c>
      <c r="S264" s="127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.75">
      <c r="A265" s="2"/>
      <c r="B265" s="78"/>
      <c r="C265" s="79">
        <v>2037</v>
      </c>
      <c r="D265" s="67">
        <f>$H$83</f>
        <v>67751.729</v>
      </c>
      <c r="E265" s="126"/>
      <c r="F265" s="2"/>
      <c r="G265" s="2"/>
      <c r="H265" s="2"/>
      <c r="I265" s="2"/>
      <c r="J265" s="2"/>
      <c r="K265" s="2"/>
      <c r="L265" s="2"/>
      <c r="M265" s="2"/>
      <c r="N265" s="78"/>
      <c r="O265" s="79">
        <v>2037</v>
      </c>
      <c r="P265" s="52">
        <f>$Y$83</f>
        <v>106322.02</v>
      </c>
      <c r="Q265" s="52">
        <f>$Z$83</f>
        <v>2.150660828859216</v>
      </c>
      <c r="R265" s="88">
        <f t="shared" si="37"/>
        <v>2286.6260365918615</v>
      </c>
      <c r="S265" s="127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.75">
      <c r="A266" s="2"/>
      <c r="B266" s="78"/>
      <c r="C266" s="79">
        <v>2042</v>
      </c>
      <c r="D266" s="67">
        <f>$I$83</f>
        <v>68451.195</v>
      </c>
      <c r="E266" s="126"/>
      <c r="F266" s="2"/>
      <c r="G266" s="2"/>
      <c r="H266" s="2"/>
      <c r="I266" s="2"/>
      <c r="J266" s="2"/>
      <c r="K266" s="2"/>
      <c r="L266" s="2"/>
      <c r="M266" s="2"/>
      <c r="N266" s="78"/>
      <c r="O266" s="79">
        <v>2042</v>
      </c>
      <c r="P266" s="52">
        <f>$AA$83</f>
        <v>91590.288</v>
      </c>
      <c r="Q266" s="52">
        <f>$AB$83</f>
        <v>2.209548249081945</v>
      </c>
      <c r="R266" s="88">
        <f t="shared" si="37"/>
        <v>2023.731604833111</v>
      </c>
      <c r="S266" s="127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.75">
      <c r="A267" s="2"/>
      <c r="B267" s="78"/>
      <c r="C267" s="79">
        <v>2047</v>
      </c>
      <c r="D267" s="67">
        <f>$J$83</f>
        <v>70798.976</v>
      </c>
      <c r="E267" s="126"/>
      <c r="F267" s="2"/>
      <c r="G267" s="2"/>
      <c r="H267" s="2"/>
      <c r="I267" s="2"/>
      <c r="J267" s="2"/>
      <c r="K267" s="2"/>
      <c r="L267" s="2"/>
      <c r="M267" s="2"/>
      <c r="N267" s="78"/>
      <c r="O267" s="79">
        <v>2047</v>
      </c>
      <c r="P267" s="52">
        <f>$AC$83</f>
        <v>84131.35</v>
      </c>
      <c r="Q267" s="52">
        <f>$AD$83</f>
        <v>2.170090236692461</v>
      </c>
      <c r="R267" s="88">
        <f t="shared" si="37"/>
        <v>1825.7262123475628</v>
      </c>
      <c r="S267" s="127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.75">
      <c r="A268" s="2"/>
      <c r="B268" s="78"/>
      <c r="C268" s="79">
        <v>2052</v>
      </c>
      <c r="D268" s="67">
        <f>$K$83</f>
        <v>71161.32</v>
      </c>
      <c r="E268" s="126"/>
      <c r="F268" s="2"/>
      <c r="G268" s="2"/>
      <c r="H268" s="2"/>
      <c r="I268" s="2"/>
      <c r="J268" s="2"/>
      <c r="K268" s="2"/>
      <c r="L268" s="2"/>
      <c r="M268" s="2"/>
      <c r="N268" s="78"/>
      <c r="O268" s="79">
        <v>2052</v>
      </c>
      <c r="P268" s="52">
        <f>$AE$83</f>
        <v>85624.363</v>
      </c>
      <c r="Q268" s="52">
        <f>$AF$83</f>
        <v>2.062276517775859</v>
      </c>
      <c r="R268" s="88">
        <f t="shared" si="37"/>
        <v>1765.8111316441607</v>
      </c>
      <c r="S268" s="127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3.5" thickBot="1">
      <c r="A269" s="2"/>
      <c r="B269" s="85"/>
      <c r="C269" s="119">
        <v>2057</v>
      </c>
      <c r="D269" s="71">
        <f>$L$83</f>
        <v>73852.626</v>
      </c>
      <c r="E269" s="128"/>
      <c r="F269" s="2"/>
      <c r="G269" s="2"/>
      <c r="H269" s="2"/>
      <c r="I269" s="2"/>
      <c r="J269" s="2"/>
      <c r="K269" s="2"/>
      <c r="L269" s="2"/>
      <c r="M269" s="2"/>
      <c r="N269" s="85"/>
      <c r="O269" s="119">
        <v>2057</v>
      </c>
      <c r="P269" s="69">
        <f>$AG$83</f>
        <v>85567.087</v>
      </c>
      <c r="Q269" s="69">
        <f>$AH$83</f>
        <v>2.0641891039199582</v>
      </c>
      <c r="R269" s="120">
        <f t="shared" si="37"/>
        <v>1766.266486395711</v>
      </c>
      <c r="S269" s="129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3.5" thickBot="1">
      <c r="A270" s="2"/>
      <c r="B270" s="106"/>
      <c r="C270" s="83"/>
      <c r="D270" s="102"/>
      <c r="E270" s="53"/>
      <c r="F270" s="2"/>
      <c r="G270" s="2"/>
      <c r="H270" s="2"/>
      <c r="I270" s="2"/>
      <c r="J270" s="2"/>
      <c r="K270" s="2"/>
      <c r="L270" s="2"/>
      <c r="M270" s="2"/>
      <c r="N270" s="106"/>
      <c r="O270" s="83"/>
      <c r="P270" s="88"/>
      <c r="Q270" s="88"/>
      <c r="R270" s="88"/>
      <c r="S270" s="73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.75">
      <c r="A271" s="2"/>
      <c r="B271" s="90" t="s">
        <v>13</v>
      </c>
      <c r="C271" s="114">
        <v>2013</v>
      </c>
      <c r="D271" s="98">
        <f>$C$87</f>
        <v>19426.641</v>
      </c>
      <c r="E271" s="124"/>
      <c r="F271" s="2"/>
      <c r="G271" s="2"/>
      <c r="H271" s="2"/>
      <c r="I271" s="2"/>
      <c r="J271" s="2"/>
      <c r="K271" s="2"/>
      <c r="L271" s="2"/>
      <c r="M271" s="2"/>
      <c r="N271" s="93" t="s">
        <v>13</v>
      </c>
      <c r="O271" s="114">
        <v>2013</v>
      </c>
      <c r="P271" s="81">
        <f>$O$87</f>
        <v>17525.409</v>
      </c>
      <c r="Q271" s="81">
        <f>$P$87</f>
        <v>5.69</v>
      </c>
      <c r="R271" s="116">
        <f>(Q271*P271)/100</f>
        <v>997.1957721</v>
      </c>
      <c r="S271" s="125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.75">
      <c r="A272" s="2"/>
      <c r="B272" s="78"/>
      <c r="C272" s="79">
        <v>2017</v>
      </c>
      <c r="D272" s="67">
        <f>$D$87</f>
        <v>18587.23</v>
      </c>
      <c r="E272" s="126"/>
      <c r="F272" s="2"/>
      <c r="G272" s="2"/>
      <c r="H272" s="2"/>
      <c r="I272" s="2"/>
      <c r="J272" s="2"/>
      <c r="K272" s="2"/>
      <c r="L272" s="2"/>
      <c r="M272" s="2"/>
      <c r="N272" s="94"/>
      <c r="O272" s="79">
        <v>2017</v>
      </c>
      <c r="P272" s="52">
        <f>$Q$87</f>
        <v>16506.869</v>
      </c>
      <c r="Q272" s="52">
        <f>$R$87</f>
        <v>5.88</v>
      </c>
      <c r="R272" s="88">
        <f aca="true" t="shared" si="38" ref="R272:R280">(Q272*P272)/100</f>
        <v>970.6038971999999</v>
      </c>
      <c r="S272" s="127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.75">
      <c r="A273" s="2"/>
      <c r="B273" s="78"/>
      <c r="C273" s="79">
        <v>2022</v>
      </c>
      <c r="D273" s="67">
        <f>$E$87</f>
        <v>17788.198</v>
      </c>
      <c r="E273" s="126"/>
      <c r="F273" s="2"/>
      <c r="G273" s="2"/>
      <c r="H273" s="2"/>
      <c r="I273" s="2"/>
      <c r="J273" s="2"/>
      <c r="K273" s="2"/>
      <c r="L273" s="2"/>
      <c r="M273" s="2"/>
      <c r="N273" s="94"/>
      <c r="O273" s="79">
        <v>2022</v>
      </c>
      <c r="P273" s="52">
        <f>$S$87</f>
        <v>14829.955</v>
      </c>
      <c r="Q273" s="52">
        <f>$T$87</f>
        <v>6.4</v>
      </c>
      <c r="R273" s="88">
        <f t="shared" si="38"/>
        <v>949.11712</v>
      </c>
      <c r="S273" s="127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.75">
      <c r="A274" s="2"/>
      <c r="B274" s="78"/>
      <c r="C274" s="79">
        <v>2027</v>
      </c>
      <c r="D274" s="67">
        <f>$F$87</f>
        <v>17488.836</v>
      </c>
      <c r="E274" s="126"/>
      <c r="F274" s="2"/>
      <c r="G274" s="2"/>
      <c r="H274" s="2"/>
      <c r="I274" s="2"/>
      <c r="J274" s="2"/>
      <c r="K274" s="2"/>
      <c r="L274" s="2"/>
      <c r="M274" s="2"/>
      <c r="N274" s="94"/>
      <c r="O274" s="79">
        <v>2027</v>
      </c>
      <c r="P274" s="52">
        <f>$U$87</f>
        <v>12112.952</v>
      </c>
      <c r="Q274" s="52">
        <f>$V$87</f>
        <v>7.14</v>
      </c>
      <c r="R274" s="88">
        <f t="shared" si="38"/>
        <v>864.8647728</v>
      </c>
      <c r="S274" s="127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.75">
      <c r="A275" s="2"/>
      <c r="B275" s="78"/>
      <c r="C275" s="79">
        <v>2032</v>
      </c>
      <c r="D275" s="67">
        <f>$G$87</f>
        <v>17918.895</v>
      </c>
      <c r="E275" s="126"/>
      <c r="F275" s="2"/>
      <c r="G275" s="2"/>
      <c r="H275" s="2"/>
      <c r="I275" s="2"/>
      <c r="J275" s="2"/>
      <c r="K275" s="2"/>
      <c r="L275" s="2"/>
      <c r="M275" s="2"/>
      <c r="N275" s="94"/>
      <c r="O275" s="79">
        <v>2032</v>
      </c>
      <c r="P275" s="52">
        <f>$U$87</f>
        <v>12112.952</v>
      </c>
      <c r="Q275" s="52">
        <f>$X$87</f>
        <v>7.49</v>
      </c>
      <c r="R275" s="88">
        <f t="shared" si="38"/>
        <v>907.2601048</v>
      </c>
      <c r="S275" s="127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.75">
      <c r="A276" s="2"/>
      <c r="B276" s="78"/>
      <c r="C276" s="79">
        <v>2037</v>
      </c>
      <c r="D276" s="67">
        <f>$H$87</f>
        <v>17428.92</v>
      </c>
      <c r="E276" s="126"/>
      <c r="F276" s="2"/>
      <c r="G276" s="2"/>
      <c r="H276" s="2"/>
      <c r="I276" s="2"/>
      <c r="J276" s="2"/>
      <c r="K276" s="2"/>
      <c r="L276" s="2"/>
      <c r="M276" s="2"/>
      <c r="N276" s="94"/>
      <c r="O276" s="79">
        <v>2037</v>
      </c>
      <c r="P276" s="52">
        <f>$Y$87</f>
        <v>9524.746</v>
      </c>
      <c r="Q276" s="52">
        <f>$Z$87</f>
        <v>7.7</v>
      </c>
      <c r="R276" s="88">
        <f t="shared" si="38"/>
        <v>733.4054419999999</v>
      </c>
      <c r="S276" s="127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.75">
      <c r="A277" s="2"/>
      <c r="B277" s="78"/>
      <c r="C277" s="79">
        <v>2042</v>
      </c>
      <c r="D277" s="67">
        <f>$I$87</f>
        <v>17388.305</v>
      </c>
      <c r="E277" s="126"/>
      <c r="F277" s="2"/>
      <c r="G277" s="2"/>
      <c r="H277" s="2"/>
      <c r="I277" s="2"/>
      <c r="J277" s="2"/>
      <c r="K277" s="2"/>
      <c r="L277" s="2"/>
      <c r="M277" s="2"/>
      <c r="N277" s="94"/>
      <c r="O277" s="79">
        <v>2042</v>
      </c>
      <c r="P277" s="52">
        <f>$AA$87</f>
        <v>8816.883</v>
      </c>
      <c r="Q277" s="52">
        <f>$AB$87</f>
        <v>7.37</v>
      </c>
      <c r="R277" s="88">
        <f t="shared" si="38"/>
        <v>649.8042770999999</v>
      </c>
      <c r="S277" s="127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.75">
      <c r="A278" s="2"/>
      <c r="B278" s="78"/>
      <c r="C278" s="79">
        <v>2047</v>
      </c>
      <c r="D278" s="67">
        <f>$J$87</f>
        <v>18900.66</v>
      </c>
      <c r="E278" s="126"/>
      <c r="F278" s="2"/>
      <c r="G278" s="2"/>
      <c r="H278" s="2"/>
      <c r="I278" s="2"/>
      <c r="J278" s="2"/>
      <c r="K278" s="2"/>
      <c r="L278" s="2"/>
      <c r="M278" s="2"/>
      <c r="N278" s="94"/>
      <c r="O278" s="79">
        <v>2047</v>
      </c>
      <c r="P278" s="52">
        <f>$AC$87</f>
        <v>9304.089</v>
      </c>
      <c r="Q278" s="52">
        <f>$AD$87</f>
        <v>6.7</v>
      </c>
      <c r="R278" s="88">
        <f t="shared" si="38"/>
        <v>623.373963</v>
      </c>
      <c r="S278" s="127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.75">
      <c r="A279" s="2"/>
      <c r="B279" s="78"/>
      <c r="C279" s="79">
        <v>2052</v>
      </c>
      <c r="D279" s="67">
        <f>$K$87</f>
        <v>20566.788</v>
      </c>
      <c r="E279" s="126"/>
      <c r="F279" s="2"/>
      <c r="G279" s="2"/>
      <c r="H279" s="2"/>
      <c r="I279" s="2"/>
      <c r="J279" s="2"/>
      <c r="K279" s="2"/>
      <c r="L279" s="2"/>
      <c r="M279" s="2"/>
      <c r="N279" s="94"/>
      <c r="O279" s="79">
        <v>2052</v>
      </c>
      <c r="P279" s="52">
        <f>$AE$87</f>
        <v>9982.368</v>
      </c>
      <c r="Q279" s="52">
        <f>$AF$87</f>
        <v>6.17</v>
      </c>
      <c r="R279" s="88">
        <f t="shared" si="38"/>
        <v>615.9121056</v>
      </c>
      <c r="S279" s="127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3.5" thickBot="1">
      <c r="A280" s="2"/>
      <c r="B280" s="85"/>
      <c r="C280" s="119">
        <v>2057</v>
      </c>
      <c r="D280" s="71">
        <f>$L$87</f>
        <v>22996.683</v>
      </c>
      <c r="E280" s="128"/>
      <c r="F280" s="2"/>
      <c r="G280" s="2"/>
      <c r="H280" s="2"/>
      <c r="I280" s="2"/>
      <c r="J280" s="2"/>
      <c r="K280" s="2"/>
      <c r="L280" s="2"/>
      <c r="M280" s="2"/>
      <c r="N280" s="123"/>
      <c r="O280" s="119">
        <v>2057</v>
      </c>
      <c r="P280" s="69">
        <f>$AG$87</f>
        <v>9835.183</v>
      </c>
      <c r="Q280" s="69">
        <f>$AH$87</f>
        <v>5.64</v>
      </c>
      <c r="R280" s="120">
        <f t="shared" si="38"/>
        <v>554.7043212000001</v>
      </c>
      <c r="S280" s="129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2:30" ht="12.75">
      <c r="B281" s="53"/>
      <c r="C281" s="53"/>
      <c r="D281" s="53"/>
      <c r="E281" s="53"/>
      <c r="F281" s="53"/>
      <c r="G281" s="53"/>
      <c r="H281" s="53"/>
      <c r="I281" s="53"/>
      <c r="J281" s="53"/>
      <c r="K281" s="53"/>
      <c r="L281" s="53"/>
      <c r="O281" s="53"/>
      <c r="P281" s="53"/>
      <c r="Q281" s="53"/>
      <c r="R281" s="53"/>
      <c r="S281" s="53"/>
      <c r="T281" s="53"/>
      <c r="U281" s="53"/>
      <c r="V281" s="53"/>
      <c r="W281" s="58"/>
      <c r="X281" s="58"/>
      <c r="Y281" s="58"/>
      <c r="Z281" s="58"/>
      <c r="AA281" s="58"/>
      <c r="AB281" s="58"/>
      <c r="AC281" s="58"/>
      <c r="AD281" s="58"/>
    </row>
    <row r="283" spans="2:23" ht="12.75">
      <c r="B283" s="30" t="s">
        <v>166</v>
      </c>
      <c r="I283" s="30" t="s">
        <v>19</v>
      </c>
      <c r="P283" s="30" t="s">
        <v>20</v>
      </c>
      <c r="W283" s="30" t="s">
        <v>21</v>
      </c>
    </row>
    <row r="285" spans="2:30" ht="14.25" thickBot="1">
      <c r="B285" s="130"/>
      <c r="C285" s="131" t="s">
        <v>35</v>
      </c>
      <c r="D285" s="131" t="s">
        <v>74</v>
      </c>
      <c r="E285" s="131" t="s">
        <v>37</v>
      </c>
      <c r="F285" s="131" t="s">
        <v>95</v>
      </c>
      <c r="G285" s="132" t="s">
        <v>75</v>
      </c>
      <c r="H285" s="75"/>
      <c r="I285" s="130"/>
      <c r="J285" s="131" t="s">
        <v>35</v>
      </c>
      <c r="K285" s="131" t="s">
        <v>74</v>
      </c>
      <c r="L285" s="131" t="s">
        <v>37</v>
      </c>
      <c r="M285" s="131" t="s">
        <v>95</v>
      </c>
      <c r="N285" s="132" t="s">
        <v>75</v>
      </c>
      <c r="O285" s="75"/>
      <c r="P285" s="130"/>
      <c r="Q285" s="131" t="s">
        <v>35</v>
      </c>
      <c r="R285" s="131" t="s">
        <v>74</v>
      </c>
      <c r="S285" s="131" t="s">
        <v>37</v>
      </c>
      <c r="T285" s="131" t="s">
        <v>95</v>
      </c>
      <c r="U285" s="132" t="s">
        <v>75</v>
      </c>
      <c r="V285" s="75"/>
      <c r="W285" s="130"/>
      <c r="X285" s="131" t="s">
        <v>35</v>
      </c>
      <c r="Y285" s="131" t="s">
        <v>74</v>
      </c>
      <c r="Z285" s="131" t="s">
        <v>37</v>
      </c>
      <c r="AA285" s="131" t="s">
        <v>95</v>
      </c>
      <c r="AB285" s="132" t="s">
        <v>75</v>
      </c>
      <c r="AC285" s="75"/>
      <c r="AD285" s="75"/>
    </row>
    <row r="286" spans="2:30" ht="13.5">
      <c r="B286" s="78" t="s">
        <v>123</v>
      </c>
      <c r="C286" s="79" t="s">
        <v>22</v>
      </c>
      <c r="D286" s="102">
        <f>$C$28</f>
        <v>6933.173</v>
      </c>
      <c r="E286" s="188"/>
      <c r="F286" s="188"/>
      <c r="G286" s="104">
        <f>4*$D$97</f>
        <v>27732.692</v>
      </c>
      <c r="H286" s="75"/>
      <c r="I286" s="90" t="s">
        <v>101</v>
      </c>
      <c r="J286" s="114" t="s">
        <v>22</v>
      </c>
      <c r="K286" s="115">
        <f>$C$16</f>
        <v>1631.588</v>
      </c>
      <c r="L286" s="190"/>
      <c r="M286" s="190"/>
      <c r="N286" s="103">
        <f>4*K286</f>
        <v>6526.352</v>
      </c>
      <c r="O286" s="75"/>
      <c r="P286" s="90" t="s">
        <v>103</v>
      </c>
      <c r="Q286" s="114" t="s">
        <v>22</v>
      </c>
      <c r="R286" s="98">
        <f>$C$20</f>
        <v>4219.519</v>
      </c>
      <c r="S286" s="191"/>
      <c r="T286" s="191"/>
      <c r="U286" s="103">
        <f>4*R286</f>
        <v>16878.076</v>
      </c>
      <c r="V286" s="75"/>
      <c r="W286" s="90" t="s">
        <v>124</v>
      </c>
      <c r="X286" s="114" t="s">
        <v>22</v>
      </c>
      <c r="Y286" s="98">
        <f>$C$24</f>
        <v>1082.066</v>
      </c>
      <c r="Z286" s="191"/>
      <c r="AA286" s="191"/>
      <c r="AB286" s="103">
        <f>4*Y286</f>
        <v>4328.264</v>
      </c>
      <c r="AC286" s="75"/>
      <c r="AD286" s="75"/>
    </row>
    <row r="287" spans="2:30" ht="13.5">
      <c r="B287" s="78" t="s">
        <v>73</v>
      </c>
      <c r="C287" s="79" t="s">
        <v>23</v>
      </c>
      <c r="D287" s="102">
        <f>$D$28</f>
        <v>5980</v>
      </c>
      <c r="E287" s="188"/>
      <c r="F287" s="188"/>
      <c r="G287" s="104">
        <f>5*$D$98</f>
        <v>29900</v>
      </c>
      <c r="H287" s="75"/>
      <c r="I287" s="91" t="s">
        <v>73</v>
      </c>
      <c r="J287" s="79" t="s">
        <v>23</v>
      </c>
      <c r="K287" s="102">
        <f>$D$16</f>
        <v>1330.469</v>
      </c>
      <c r="L287" s="188"/>
      <c r="M287" s="188"/>
      <c r="N287" s="104">
        <f aca="true" t="shared" si="39" ref="N287:N295">5*K287</f>
        <v>6652.345</v>
      </c>
      <c r="O287" s="75"/>
      <c r="P287" s="91" t="s">
        <v>73</v>
      </c>
      <c r="Q287" s="79" t="s">
        <v>23</v>
      </c>
      <c r="R287" s="67">
        <f>$D$20</f>
        <v>3658</v>
      </c>
      <c r="S287" s="192"/>
      <c r="T287" s="192"/>
      <c r="U287" s="104">
        <f aca="true" t="shared" si="40" ref="U287:U295">5*R287</f>
        <v>18290</v>
      </c>
      <c r="V287" s="75"/>
      <c r="W287" s="91" t="s">
        <v>73</v>
      </c>
      <c r="X287" s="79" t="s">
        <v>23</v>
      </c>
      <c r="Y287" s="67">
        <f>$D$24</f>
        <v>991.46</v>
      </c>
      <c r="Z287" s="192"/>
      <c r="AA287" s="192"/>
      <c r="AB287" s="104">
        <f aca="true" t="shared" si="41" ref="AB287:AB295">5*Y287</f>
        <v>4957.3</v>
      </c>
      <c r="AC287" s="75"/>
      <c r="AD287" s="75"/>
    </row>
    <row r="288" spans="2:30" ht="13.5">
      <c r="B288" s="78"/>
      <c r="C288" s="79" t="s">
        <v>24</v>
      </c>
      <c r="D288" s="102">
        <f>$E$28</f>
        <v>5621.529</v>
      </c>
      <c r="E288" s="188"/>
      <c r="F288" s="188"/>
      <c r="G288" s="104">
        <f>5*$D$99</f>
        <v>28107.645000000004</v>
      </c>
      <c r="H288" s="75"/>
      <c r="I288" s="91"/>
      <c r="J288" s="79" t="s">
        <v>24</v>
      </c>
      <c r="K288" s="102">
        <f>$E$16</f>
        <v>1210.532</v>
      </c>
      <c r="L288" s="188"/>
      <c r="M288" s="188"/>
      <c r="N288" s="104">
        <f t="shared" si="39"/>
        <v>6052.66</v>
      </c>
      <c r="O288" s="75"/>
      <c r="P288" s="91"/>
      <c r="Q288" s="79" t="s">
        <v>24</v>
      </c>
      <c r="R288" s="67">
        <f>$E$20</f>
        <v>3516.02</v>
      </c>
      <c r="S288" s="192"/>
      <c r="T288" s="192"/>
      <c r="U288" s="104">
        <f t="shared" si="40"/>
        <v>17580.1</v>
      </c>
      <c r="V288" s="75"/>
      <c r="W288" s="91"/>
      <c r="X288" s="79" t="s">
        <v>24</v>
      </c>
      <c r="Y288" s="67">
        <f>$E$24</f>
        <v>894.977</v>
      </c>
      <c r="Z288" s="192"/>
      <c r="AA288" s="192"/>
      <c r="AB288" s="104">
        <f t="shared" si="41"/>
        <v>4474.885</v>
      </c>
      <c r="AC288" s="75"/>
      <c r="AD288" s="75"/>
    </row>
    <row r="289" spans="2:30" ht="13.5">
      <c r="B289" s="78"/>
      <c r="C289" s="79" t="s">
        <v>25</v>
      </c>
      <c r="D289" s="102">
        <f>$F$28</f>
        <v>5726.322</v>
      </c>
      <c r="E289" s="188"/>
      <c r="F289" s="188"/>
      <c r="G289" s="104">
        <f>5*$D$100</f>
        <v>28631.61</v>
      </c>
      <c r="H289" s="75"/>
      <c r="I289" s="91"/>
      <c r="J289" s="79" t="s">
        <v>25</v>
      </c>
      <c r="K289" s="102">
        <f>$F$16</f>
        <v>1158.908</v>
      </c>
      <c r="L289" s="188"/>
      <c r="M289" s="188"/>
      <c r="N289" s="104">
        <f t="shared" si="39"/>
        <v>5794.539999999999</v>
      </c>
      <c r="O289" s="75"/>
      <c r="P289" s="91"/>
      <c r="Q289" s="79" t="s">
        <v>25</v>
      </c>
      <c r="R289" s="67">
        <f>$F$20</f>
        <v>3789.228</v>
      </c>
      <c r="S289" s="192"/>
      <c r="T289" s="192"/>
      <c r="U289" s="104">
        <f t="shared" si="40"/>
        <v>18946.14</v>
      </c>
      <c r="V289" s="75"/>
      <c r="W289" s="91"/>
      <c r="X289" s="79" t="s">
        <v>25</v>
      </c>
      <c r="Y289" s="67">
        <f>$F$24</f>
        <v>778.186</v>
      </c>
      <c r="Z289" s="192"/>
      <c r="AA289" s="192"/>
      <c r="AB289" s="104">
        <f t="shared" si="41"/>
        <v>3890.9300000000003</v>
      </c>
      <c r="AC289" s="75"/>
      <c r="AD289" s="75"/>
    </row>
    <row r="290" spans="2:30" ht="13.5">
      <c r="B290" s="78"/>
      <c r="C290" s="79" t="s">
        <v>26</v>
      </c>
      <c r="D290" s="102">
        <f>$G$28</f>
        <v>5215.814</v>
      </c>
      <c r="E290" s="188"/>
      <c r="F290" s="188"/>
      <c r="G290" s="104">
        <f>5*$D$101</f>
        <v>26079.07</v>
      </c>
      <c r="H290" s="75"/>
      <c r="I290" s="91"/>
      <c r="J290" s="79" t="s">
        <v>26</v>
      </c>
      <c r="K290" s="102">
        <f>$G$16</f>
        <v>1066.384</v>
      </c>
      <c r="L290" s="188"/>
      <c r="M290" s="188"/>
      <c r="N290" s="104">
        <f t="shared" si="39"/>
        <v>5331.92</v>
      </c>
      <c r="O290" s="75"/>
      <c r="P290" s="91"/>
      <c r="Q290" s="79" t="s">
        <v>26</v>
      </c>
      <c r="R290" s="67">
        <f>$G$20</f>
        <v>3215.26</v>
      </c>
      <c r="S290" s="192"/>
      <c r="T290" s="192"/>
      <c r="U290" s="104">
        <f t="shared" si="40"/>
        <v>16076.300000000001</v>
      </c>
      <c r="V290" s="75"/>
      <c r="W290" s="91"/>
      <c r="X290" s="79" t="s">
        <v>26</v>
      </c>
      <c r="Y290" s="67">
        <f>$G$24</f>
        <v>934.17</v>
      </c>
      <c r="Z290" s="192"/>
      <c r="AA290" s="192"/>
      <c r="AB290" s="104">
        <f t="shared" si="41"/>
        <v>4670.849999999999</v>
      </c>
      <c r="AC290" s="75"/>
      <c r="AD290" s="75"/>
    </row>
    <row r="291" spans="2:30" ht="13.5">
      <c r="B291" s="78"/>
      <c r="C291" s="79" t="s">
        <v>27</v>
      </c>
      <c r="D291" s="102">
        <f>$H$28</f>
        <v>4743.578</v>
      </c>
      <c r="E291" s="188"/>
      <c r="F291" s="188"/>
      <c r="G291" s="104">
        <f>5*$D$102</f>
        <v>23717.890000000003</v>
      </c>
      <c r="H291" s="75"/>
      <c r="I291" s="91"/>
      <c r="J291" s="79" t="s">
        <v>27</v>
      </c>
      <c r="K291" s="102">
        <f>$H$16</f>
        <v>1013.426</v>
      </c>
      <c r="L291" s="188"/>
      <c r="M291" s="188"/>
      <c r="N291" s="104">
        <f t="shared" si="39"/>
        <v>5067.13</v>
      </c>
      <c r="O291" s="75"/>
      <c r="P291" s="91"/>
      <c r="Q291" s="79" t="s">
        <v>27</v>
      </c>
      <c r="R291" s="67">
        <f>$H$20</f>
        <v>2936.423</v>
      </c>
      <c r="S291" s="192"/>
      <c r="T291" s="192"/>
      <c r="U291" s="104">
        <f t="shared" si="40"/>
        <v>14682.114999999998</v>
      </c>
      <c r="V291" s="75"/>
      <c r="W291" s="91"/>
      <c r="X291" s="79" t="s">
        <v>27</v>
      </c>
      <c r="Y291" s="67">
        <f>$H$24</f>
        <v>793.729</v>
      </c>
      <c r="Z291" s="192"/>
      <c r="AA291" s="192"/>
      <c r="AB291" s="104">
        <f t="shared" si="41"/>
        <v>3968.6450000000004</v>
      </c>
      <c r="AC291" s="75"/>
      <c r="AD291" s="75"/>
    </row>
    <row r="292" spans="2:30" ht="13.5">
      <c r="B292" s="78"/>
      <c r="C292" s="79" t="s">
        <v>28</v>
      </c>
      <c r="D292" s="102">
        <f>$I$28</f>
        <v>4316.056</v>
      </c>
      <c r="E292" s="188"/>
      <c r="F292" s="188"/>
      <c r="G292" s="104">
        <f>5*$D$103</f>
        <v>21580.28</v>
      </c>
      <c r="H292" s="75"/>
      <c r="I292" s="91"/>
      <c r="J292" s="79" t="s">
        <v>28</v>
      </c>
      <c r="K292" s="102">
        <f>$I$16</f>
        <v>1055.068</v>
      </c>
      <c r="L292" s="188"/>
      <c r="M292" s="188"/>
      <c r="N292" s="104">
        <f t="shared" si="39"/>
        <v>5275.34</v>
      </c>
      <c r="O292" s="75"/>
      <c r="P292" s="91"/>
      <c r="Q292" s="79" t="s">
        <v>28</v>
      </c>
      <c r="R292" s="67">
        <f>$I$20</f>
        <v>2729.872</v>
      </c>
      <c r="S292" s="192"/>
      <c r="T292" s="192"/>
      <c r="U292" s="104">
        <f t="shared" si="40"/>
        <v>13649.359999999999</v>
      </c>
      <c r="V292" s="75"/>
      <c r="W292" s="91"/>
      <c r="X292" s="79" t="s">
        <v>28</v>
      </c>
      <c r="Y292" s="67">
        <f>$I$24</f>
        <v>531.116</v>
      </c>
      <c r="Z292" s="192"/>
      <c r="AA292" s="192"/>
      <c r="AB292" s="104">
        <f t="shared" si="41"/>
        <v>2655.58</v>
      </c>
      <c r="AC292" s="75"/>
      <c r="AD292" s="75"/>
    </row>
    <row r="293" spans="2:30" ht="13.5">
      <c r="B293" s="78"/>
      <c r="C293" s="79" t="s">
        <v>29</v>
      </c>
      <c r="D293" s="102">
        <f>$J$28</f>
        <v>4878.699</v>
      </c>
      <c r="E293" s="188"/>
      <c r="F293" s="188"/>
      <c r="G293" s="104">
        <f>5*$D$104</f>
        <v>24393.495</v>
      </c>
      <c r="H293" s="75"/>
      <c r="I293" s="91"/>
      <c r="J293" s="79" t="s">
        <v>29</v>
      </c>
      <c r="K293" s="102">
        <f>$J$16</f>
        <v>1013.857</v>
      </c>
      <c r="L293" s="188"/>
      <c r="M293" s="188"/>
      <c r="N293" s="104">
        <f t="shared" si="39"/>
        <v>5069.285</v>
      </c>
      <c r="O293" s="75"/>
      <c r="P293" s="91"/>
      <c r="Q293" s="79" t="s">
        <v>29</v>
      </c>
      <c r="R293" s="67">
        <f>$J$20</f>
        <v>3279.702</v>
      </c>
      <c r="S293" s="192"/>
      <c r="T293" s="192"/>
      <c r="U293" s="104">
        <f t="shared" si="40"/>
        <v>16398.510000000002</v>
      </c>
      <c r="V293" s="75"/>
      <c r="W293" s="91"/>
      <c r="X293" s="79" t="s">
        <v>29</v>
      </c>
      <c r="Y293" s="67">
        <f>$J$24</f>
        <v>585.14</v>
      </c>
      <c r="Z293" s="192"/>
      <c r="AA293" s="192"/>
      <c r="AB293" s="104">
        <f t="shared" si="41"/>
        <v>2925.7</v>
      </c>
      <c r="AC293" s="75"/>
      <c r="AD293" s="75"/>
    </row>
    <row r="294" spans="2:30" ht="13.5">
      <c r="B294" s="78"/>
      <c r="C294" s="79" t="s">
        <v>30</v>
      </c>
      <c r="D294" s="102">
        <f>$K$28</f>
        <v>4208.735</v>
      </c>
      <c r="E294" s="188"/>
      <c r="F294" s="188"/>
      <c r="G294" s="104">
        <f>5*$D$105</f>
        <v>21043.675</v>
      </c>
      <c r="H294" s="75"/>
      <c r="I294" s="91"/>
      <c r="J294" s="79" t="s">
        <v>30</v>
      </c>
      <c r="K294" s="102">
        <f>$K$16</f>
        <v>827.735</v>
      </c>
      <c r="L294" s="188"/>
      <c r="M294" s="188"/>
      <c r="N294" s="104">
        <f t="shared" si="39"/>
        <v>4138.675</v>
      </c>
      <c r="O294" s="75"/>
      <c r="P294" s="91"/>
      <c r="Q294" s="79" t="s">
        <v>30</v>
      </c>
      <c r="R294" s="67">
        <f>$K$20</f>
        <v>2886.445</v>
      </c>
      <c r="S294" s="192"/>
      <c r="T294" s="192"/>
      <c r="U294" s="104">
        <f t="shared" si="40"/>
        <v>14432.225</v>
      </c>
      <c r="V294" s="75"/>
      <c r="W294" s="91"/>
      <c r="X294" s="79" t="s">
        <v>30</v>
      </c>
      <c r="Y294" s="67">
        <f>$K$24</f>
        <v>494.555</v>
      </c>
      <c r="Z294" s="192"/>
      <c r="AA294" s="192"/>
      <c r="AB294" s="104">
        <f t="shared" si="41"/>
        <v>2472.775</v>
      </c>
      <c r="AC294" s="75"/>
      <c r="AD294" s="75"/>
    </row>
    <row r="295" spans="2:30" ht="14.25" thickBot="1">
      <c r="B295" s="85"/>
      <c r="C295" s="119" t="s">
        <v>31</v>
      </c>
      <c r="D295" s="110">
        <f>$L$28</f>
        <v>4268.543</v>
      </c>
      <c r="E295" s="189"/>
      <c r="F295" s="189"/>
      <c r="G295" s="105">
        <f>5*$D$106</f>
        <v>21342.714999999997</v>
      </c>
      <c r="H295" s="75"/>
      <c r="I295" s="122"/>
      <c r="J295" s="119" t="s">
        <v>31</v>
      </c>
      <c r="K295" s="110">
        <f>$L$16</f>
        <v>1250.234</v>
      </c>
      <c r="L295" s="189"/>
      <c r="M295" s="189"/>
      <c r="N295" s="105">
        <f t="shared" si="39"/>
        <v>6251.17</v>
      </c>
      <c r="O295" s="75"/>
      <c r="P295" s="122"/>
      <c r="Q295" s="119" t="s">
        <v>31</v>
      </c>
      <c r="R295" s="71">
        <f>$L$20</f>
        <v>2339.411</v>
      </c>
      <c r="S295" s="193"/>
      <c r="T295" s="193"/>
      <c r="U295" s="105">
        <f t="shared" si="40"/>
        <v>11697.055</v>
      </c>
      <c r="V295" s="75"/>
      <c r="W295" s="122"/>
      <c r="X295" s="119" t="s">
        <v>31</v>
      </c>
      <c r="Y295" s="71">
        <f>$L$24</f>
        <v>678.898</v>
      </c>
      <c r="Z295" s="193"/>
      <c r="AA295" s="193"/>
      <c r="AB295" s="105">
        <f t="shared" si="41"/>
        <v>3394.4900000000002</v>
      </c>
      <c r="AC295" s="75"/>
      <c r="AD295" s="75"/>
    </row>
    <row r="296" spans="2:28" ht="13.5" thickBot="1">
      <c r="B296" s="77"/>
      <c r="C296" s="77"/>
      <c r="D296" s="77"/>
      <c r="E296" s="77"/>
      <c r="F296" s="77"/>
      <c r="G296" s="77"/>
      <c r="H296" s="101"/>
      <c r="I296" s="77"/>
      <c r="J296" s="77"/>
      <c r="K296" s="77"/>
      <c r="L296" s="77"/>
      <c r="M296" s="77"/>
      <c r="N296" s="77"/>
      <c r="P296" s="77"/>
      <c r="Q296" s="77"/>
      <c r="R296" s="77"/>
      <c r="S296" s="77"/>
      <c r="T296" s="77"/>
      <c r="U296" s="77"/>
      <c r="W296" s="77"/>
      <c r="X296" s="77"/>
      <c r="Y296" s="77"/>
      <c r="Z296" s="77"/>
      <c r="AA296" s="77"/>
      <c r="AB296" s="77"/>
    </row>
    <row r="297" spans="2:28" ht="12.75">
      <c r="B297" s="80" t="s">
        <v>100</v>
      </c>
      <c r="C297" s="114" t="s">
        <v>22</v>
      </c>
      <c r="D297" s="81">
        <f>$O$28</f>
        <v>9554.172</v>
      </c>
      <c r="E297" s="82">
        <f>$P$28</f>
        <v>3.852296714293763</v>
      </c>
      <c r="F297" s="116">
        <f>(E297*D297)/100</f>
        <v>368.0550540339747</v>
      </c>
      <c r="G297" s="117">
        <f>4*D297</f>
        <v>38216.688</v>
      </c>
      <c r="H297" s="101"/>
      <c r="I297" s="80" t="s">
        <v>102</v>
      </c>
      <c r="J297" s="114" t="s">
        <v>22</v>
      </c>
      <c r="K297" s="81">
        <f>$O$16</f>
        <v>2945.143</v>
      </c>
      <c r="L297" s="81">
        <f>$P$16</f>
        <v>4.816567170271935</v>
      </c>
      <c r="M297" s="116">
        <f>(L297*K297)/100</f>
        <v>141.854790855562</v>
      </c>
      <c r="N297" s="117">
        <f>4*K297</f>
        <v>11780.572</v>
      </c>
      <c r="P297" s="80" t="s">
        <v>104</v>
      </c>
      <c r="Q297" s="114" t="s">
        <v>22</v>
      </c>
      <c r="R297" s="81">
        <f>$O$20</f>
        <v>5708.241</v>
      </c>
      <c r="S297" s="81">
        <f>$P$20</f>
        <v>5.393956874228645</v>
      </c>
      <c r="T297" s="116">
        <f>(S297*R297)/100</f>
        <v>307.900057817038</v>
      </c>
      <c r="U297" s="117">
        <f>4*R297</f>
        <v>22832.964</v>
      </c>
      <c r="W297" s="80" t="s">
        <v>105</v>
      </c>
      <c r="X297" s="114" t="s">
        <v>22</v>
      </c>
      <c r="Y297" s="81">
        <f>$O$24</f>
        <v>900.788</v>
      </c>
      <c r="Z297" s="81">
        <f>$P$24</f>
        <v>15.909999999999998</v>
      </c>
      <c r="AA297" s="116">
        <f>(Z297*Y297)/100</f>
        <v>143.31537079999998</v>
      </c>
      <c r="AB297" s="117">
        <f>4*Y297</f>
        <v>3603.152</v>
      </c>
    </row>
    <row r="298" spans="2:28" ht="12.75">
      <c r="B298" s="78" t="s">
        <v>73</v>
      </c>
      <c r="C298" s="79" t="s">
        <v>23</v>
      </c>
      <c r="D298" s="52">
        <f>$Q$28</f>
        <v>11171.09</v>
      </c>
      <c r="E298" s="84">
        <f>$R$28</f>
        <v>3.6161753373483263</v>
      </c>
      <c r="F298" s="88">
        <f aca="true" t="shared" si="42" ref="F298:F306">(E298*D298)/100</f>
        <v>403.96620149298514</v>
      </c>
      <c r="G298" s="118">
        <f aca="true" t="shared" si="43" ref="G298:G306">5*D298</f>
        <v>55855.45</v>
      </c>
      <c r="H298" s="101"/>
      <c r="I298" s="78" t="s">
        <v>73</v>
      </c>
      <c r="J298" s="79" t="s">
        <v>23</v>
      </c>
      <c r="K298" s="52">
        <f>$Q$16</f>
        <v>3224.748</v>
      </c>
      <c r="L298" s="52">
        <f>$R$16</f>
        <v>4.725577288264697</v>
      </c>
      <c r="M298" s="88">
        <f aca="true" t="shared" si="44" ref="M298:M306">(L298*K298)/100</f>
        <v>152.38795909177006</v>
      </c>
      <c r="N298" s="118">
        <f aca="true" t="shared" si="45" ref="N298:N306">5*K298</f>
        <v>16123.74</v>
      </c>
      <c r="P298" s="91" t="s">
        <v>73</v>
      </c>
      <c r="Q298" s="79" t="s">
        <v>23</v>
      </c>
      <c r="R298" s="52">
        <f>$Q$20</f>
        <v>6997.441</v>
      </c>
      <c r="S298" s="52">
        <f>$R$20</f>
        <v>4.617170366395159</v>
      </c>
      <c r="T298" s="88">
        <f aca="true" t="shared" si="46" ref="T298:T306">(S298*R298)/100</f>
        <v>323.08377225798506</v>
      </c>
      <c r="U298" s="118">
        <f aca="true" t="shared" si="47" ref="U298:U306">5*R298</f>
        <v>34987.205</v>
      </c>
      <c r="W298" s="91" t="s">
        <v>73</v>
      </c>
      <c r="X298" s="79" t="s">
        <v>23</v>
      </c>
      <c r="Y298" s="52">
        <f>$Q$24</f>
        <v>948.901</v>
      </c>
      <c r="Z298" s="52">
        <f>$R$24</f>
        <v>13.23</v>
      </c>
      <c r="AA298" s="88">
        <f aca="true" t="shared" si="48" ref="AA298:AA306">(Z298*Y298)/100</f>
        <v>125.53960230000001</v>
      </c>
      <c r="AB298" s="118">
        <f aca="true" t="shared" si="49" ref="AB298:AB306">5*Y298</f>
        <v>4744.505</v>
      </c>
    </row>
    <row r="299" spans="2:28" ht="12.75">
      <c r="B299" s="78"/>
      <c r="C299" s="79" t="s">
        <v>24</v>
      </c>
      <c r="D299" s="52">
        <f>$S$28</f>
        <v>11820.152</v>
      </c>
      <c r="E299" s="84">
        <f>$T$28</f>
        <v>3.7418088913000545</v>
      </c>
      <c r="F299" s="88">
        <f t="shared" si="42"/>
        <v>442.2874985011812</v>
      </c>
      <c r="G299" s="118">
        <f t="shared" si="43"/>
        <v>59100.76</v>
      </c>
      <c r="H299" s="101"/>
      <c r="I299" s="78"/>
      <c r="J299" s="79" t="s">
        <v>24</v>
      </c>
      <c r="K299" s="52">
        <f>$S$16</f>
        <v>2902.882</v>
      </c>
      <c r="L299" s="52">
        <f>$T$16</f>
        <v>5.03031782787298</v>
      </c>
      <c r="M299" s="88">
        <f t="shared" si="44"/>
        <v>146.02419076811574</v>
      </c>
      <c r="N299" s="118">
        <f t="shared" si="45"/>
        <v>14514.41</v>
      </c>
      <c r="P299" s="78"/>
      <c r="Q299" s="79" t="s">
        <v>24</v>
      </c>
      <c r="R299" s="52">
        <f>$S$20</f>
        <v>7829.854</v>
      </c>
      <c r="S299" s="52">
        <f>$T$20</f>
        <v>4.938781799675543</v>
      </c>
      <c r="T299" s="88">
        <f t="shared" si="46"/>
        <v>386.69940429316756</v>
      </c>
      <c r="U299" s="118">
        <f t="shared" si="47"/>
        <v>39149.270000000004</v>
      </c>
      <c r="W299" s="78"/>
      <c r="X299" s="79" t="s">
        <v>24</v>
      </c>
      <c r="Y299" s="52">
        <f>$S$24</f>
        <v>1087.416</v>
      </c>
      <c r="Z299" s="52">
        <f>$T$24</f>
        <v>14.469999999999999</v>
      </c>
      <c r="AA299" s="88">
        <f t="shared" si="48"/>
        <v>157.34909519999997</v>
      </c>
      <c r="AB299" s="118">
        <f t="shared" si="49"/>
        <v>5437.08</v>
      </c>
    </row>
    <row r="300" spans="2:28" ht="12.75">
      <c r="B300" s="78"/>
      <c r="C300" s="79" t="s">
        <v>25</v>
      </c>
      <c r="D300" s="52">
        <f>$U$28</f>
        <v>12671.466</v>
      </c>
      <c r="E300" s="84">
        <f>$V$28</f>
        <v>3.6580127022200126</v>
      </c>
      <c r="F300" s="88">
        <f t="shared" si="42"/>
        <v>463.5238358374902</v>
      </c>
      <c r="G300" s="118">
        <f t="shared" si="43"/>
        <v>63357.33</v>
      </c>
      <c r="H300" s="101"/>
      <c r="I300" s="78"/>
      <c r="J300" s="79" t="s">
        <v>25</v>
      </c>
      <c r="K300" s="52">
        <f>$U$16</f>
        <v>2986.073</v>
      </c>
      <c r="L300" s="52">
        <f>$V$16</f>
        <v>5.193499228682592</v>
      </c>
      <c r="M300" s="88">
        <f t="shared" si="44"/>
        <v>155.08167822289914</v>
      </c>
      <c r="N300" s="118">
        <f t="shared" si="45"/>
        <v>14930.365</v>
      </c>
      <c r="P300" s="78"/>
      <c r="Q300" s="79" t="s">
        <v>25</v>
      </c>
      <c r="R300" s="52">
        <f>$U$20</f>
        <v>8910.356</v>
      </c>
      <c r="S300" s="52">
        <f>$V$20</f>
        <v>4.734476481909517</v>
      </c>
      <c r="T300" s="88">
        <f t="shared" si="46"/>
        <v>421.8587092744135</v>
      </c>
      <c r="U300" s="118">
        <f t="shared" si="47"/>
        <v>44551.78</v>
      </c>
      <c r="W300" s="78"/>
      <c r="X300" s="79" t="s">
        <v>25</v>
      </c>
      <c r="Y300" s="52">
        <f>$U$24</f>
        <v>775.037</v>
      </c>
      <c r="Z300" s="52">
        <f>$V$24</f>
        <v>14.62</v>
      </c>
      <c r="AA300" s="88">
        <f t="shared" si="48"/>
        <v>113.31040940000001</v>
      </c>
      <c r="AB300" s="118">
        <f t="shared" si="49"/>
        <v>3875.1850000000004</v>
      </c>
    </row>
    <row r="301" spans="2:28" ht="12.75">
      <c r="B301" s="78"/>
      <c r="C301" s="79" t="s">
        <v>26</v>
      </c>
      <c r="D301" s="52">
        <f>$W$28</f>
        <v>12432.787</v>
      </c>
      <c r="E301" s="84">
        <f>$X$28</f>
        <v>3.5838661436717816</v>
      </c>
      <c r="F301" s="88">
        <f t="shared" si="42"/>
        <v>445.5744440078266</v>
      </c>
      <c r="G301" s="118">
        <f t="shared" si="43"/>
        <v>62163.935</v>
      </c>
      <c r="H301" s="101"/>
      <c r="I301" s="78"/>
      <c r="J301" s="79" t="s">
        <v>26</v>
      </c>
      <c r="K301" s="52">
        <f>$W$16</f>
        <v>2849.959</v>
      </c>
      <c r="L301" s="52">
        <f>$X$16</f>
        <v>5.897619998150447</v>
      </c>
      <c r="M301" s="88">
        <f t="shared" si="44"/>
        <v>168.0797519230885</v>
      </c>
      <c r="N301" s="118">
        <f t="shared" si="45"/>
        <v>14249.794999999998</v>
      </c>
      <c r="P301" s="78"/>
      <c r="Q301" s="79" t="s">
        <v>26</v>
      </c>
      <c r="R301" s="52">
        <f>$W$20</f>
        <v>8847.107</v>
      </c>
      <c r="S301" s="52">
        <f>$X$20</f>
        <v>4.503748299178598</v>
      </c>
      <c r="T301" s="88">
        <f t="shared" si="46"/>
        <v>398.4514310390107</v>
      </c>
      <c r="U301" s="118">
        <f t="shared" si="47"/>
        <v>44235.535</v>
      </c>
      <c r="W301" s="78"/>
      <c r="X301" s="79" t="s">
        <v>26</v>
      </c>
      <c r="Y301" s="52">
        <f>$W$24</f>
        <v>735.721</v>
      </c>
      <c r="Z301" s="52">
        <f>$X$24</f>
        <v>14.59</v>
      </c>
      <c r="AA301" s="88">
        <f t="shared" si="48"/>
        <v>107.3416939</v>
      </c>
      <c r="AB301" s="118">
        <f t="shared" si="49"/>
        <v>3678.605</v>
      </c>
    </row>
    <row r="302" spans="2:28" ht="12.75">
      <c r="B302" s="78"/>
      <c r="C302" s="79" t="s">
        <v>27</v>
      </c>
      <c r="D302" s="52">
        <f>$Y$28</f>
        <v>11035.481</v>
      </c>
      <c r="E302" s="84">
        <f>$Z$28</f>
        <v>3.7035285584578888</v>
      </c>
      <c r="F302" s="88">
        <f t="shared" si="42"/>
        <v>408.7021903981942</v>
      </c>
      <c r="G302" s="118">
        <f t="shared" si="43"/>
        <v>55177.405</v>
      </c>
      <c r="H302" s="101"/>
      <c r="I302" s="78"/>
      <c r="J302" s="79" t="s">
        <v>27</v>
      </c>
      <c r="K302" s="52">
        <f>$Y$16</f>
        <v>2223.898</v>
      </c>
      <c r="L302" s="52">
        <f>$Z$16</f>
        <v>6.364792476940489</v>
      </c>
      <c r="M302" s="88">
        <f t="shared" si="44"/>
        <v>141.54649259883</v>
      </c>
      <c r="N302" s="118">
        <f t="shared" si="45"/>
        <v>11119.490000000002</v>
      </c>
      <c r="P302" s="78"/>
      <c r="Q302" s="79" t="s">
        <v>27</v>
      </c>
      <c r="R302" s="52">
        <f>$Y$20</f>
        <v>8132.691</v>
      </c>
      <c r="S302" s="52">
        <f>$Z$20</f>
        <v>4.544162195487416</v>
      </c>
      <c r="T302" s="88">
        <f t="shared" si="46"/>
        <v>369.56266989780744</v>
      </c>
      <c r="U302" s="118">
        <f t="shared" si="47"/>
        <v>40663.455</v>
      </c>
      <c r="W302" s="78"/>
      <c r="X302" s="79" t="s">
        <v>27</v>
      </c>
      <c r="Y302" s="52">
        <f>$Y$24</f>
        <v>678.892</v>
      </c>
      <c r="Z302" s="52">
        <f>$Z$24</f>
        <v>15.039999999999997</v>
      </c>
      <c r="AA302" s="88">
        <f t="shared" si="48"/>
        <v>102.1053568</v>
      </c>
      <c r="AB302" s="118">
        <f t="shared" si="49"/>
        <v>3394.46</v>
      </c>
    </row>
    <row r="303" spans="2:28" ht="12.75">
      <c r="B303" s="78"/>
      <c r="C303" s="79" t="s">
        <v>28</v>
      </c>
      <c r="D303" s="52">
        <f>$AA$28</f>
        <v>8864.745</v>
      </c>
      <c r="E303" s="84">
        <f>$AB$28</f>
        <v>3.725701935005642</v>
      </c>
      <c r="F303" s="88">
        <f t="shared" si="42"/>
        <v>330.27397599831596</v>
      </c>
      <c r="G303" s="118">
        <f t="shared" si="43"/>
        <v>44323.725000000006</v>
      </c>
      <c r="H303" s="101"/>
      <c r="I303" s="78"/>
      <c r="J303" s="79" t="s">
        <v>28</v>
      </c>
      <c r="K303" s="52">
        <f>$AA$16</f>
        <v>1847.683</v>
      </c>
      <c r="L303" s="52">
        <f>$AB$16</f>
        <v>6.011630369725803</v>
      </c>
      <c r="M303" s="88">
        <f t="shared" si="44"/>
        <v>111.07587236426082</v>
      </c>
      <c r="N303" s="118">
        <f t="shared" si="45"/>
        <v>9238.415</v>
      </c>
      <c r="P303" s="78"/>
      <c r="Q303" s="79" t="s">
        <v>28</v>
      </c>
      <c r="R303" s="52">
        <f>$AA$20</f>
        <v>6526.939</v>
      </c>
      <c r="S303" s="52">
        <f>$AB$20</f>
        <v>4.637758745622508</v>
      </c>
      <c r="T303" s="88">
        <f t="shared" si="46"/>
        <v>302.70368429394625</v>
      </c>
      <c r="U303" s="118">
        <f t="shared" si="47"/>
        <v>32634.695</v>
      </c>
      <c r="W303" s="78"/>
      <c r="X303" s="79" t="s">
        <v>28</v>
      </c>
      <c r="Y303" s="52">
        <f>$AA$24</f>
        <v>490.123</v>
      </c>
      <c r="Z303" s="52">
        <f>$AB$24</f>
        <v>14.59</v>
      </c>
      <c r="AA303" s="88">
        <f t="shared" si="48"/>
        <v>71.5089457</v>
      </c>
      <c r="AB303" s="118">
        <f t="shared" si="49"/>
        <v>2450.615</v>
      </c>
    </row>
    <row r="304" spans="2:28" ht="12.75">
      <c r="B304" s="78"/>
      <c r="C304" s="79" t="s">
        <v>29</v>
      </c>
      <c r="D304" s="52">
        <f>$AC$28</f>
        <v>7030.066</v>
      </c>
      <c r="E304" s="84">
        <f>$AD$28</f>
        <v>3.765827836147399</v>
      </c>
      <c r="F304" s="88">
        <f t="shared" si="42"/>
        <v>264.740182327534</v>
      </c>
      <c r="G304" s="118">
        <f t="shared" si="43"/>
        <v>35150.33</v>
      </c>
      <c r="H304" s="101"/>
      <c r="I304" s="78"/>
      <c r="J304" s="79" t="s">
        <v>29</v>
      </c>
      <c r="K304" s="52">
        <f>$AC$16</f>
        <v>1522.995</v>
      </c>
      <c r="L304" s="52">
        <f>$AD$16</f>
        <v>5.390953932186275</v>
      </c>
      <c r="M304" s="88">
        <f t="shared" si="44"/>
        <v>82.10395883950035</v>
      </c>
      <c r="N304" s="118">
        <f t="shared" si="45"/>
        <v>7614.974999999999</v>
      </c>
      <c r="P304" s="78"/>
      <c r="Q304" s="79" t="s">
        <v>29</v>
      </c>
      <c r="R304" s="52">
        <f>$AC$20</f>
        <v>4986.344</v>
      </c>
      <c r="S304" s="52">
        <f>$AD$20</f>
        <v>4.816346977182592</v>
      </c>
      <c r="T304" s="88">
        <f t="shared" si="46"/>
        <v>240.15962851592553</v>
      </c>
      <c r="U304" s="118">
        <f t="shared" si="47"/>
        <v>24931.72</v>
      </c>
      <c r="W304" s="78"/>
      <c r="X304" s="79" t="s">
        <v>29</v>
      </c>
      <c r="Y304" s="52">
        <f>$AC$24</f>
        <v>520.727</v>
      </c>
      <c r="Z304" s="52">
        <f>$AD$24</f>
        <v>14.46</v>
      </c>
      <c r="AA304" s="88">
        <f t="shared" si="48"/>
        <v>75.2971242</v>
      </c>
      <c r="AB304" s="118">
        <f t="shared" si="49"/>
        <v>2603.6349999999998</v>
      </c>
    </row>
    <row r="305" spans="2:28" ht="12.75">
      <c r="B305" s="78"/>
      <c r="C305" s="79" t="s">
        <v>30</v>
      </c>
      <c r="D305" s="52">
        <f>$AE$28</f>
        <v>7844.885</v>
      </c>
      <c r="E305" s="84">
        <f>$AF$28</f>
        <v>3.479146192162669</v>
      </c>
      <c r="F305" s="88">
        <f t="shared" si="42"/>
        <v>272.9350177570404</v>
      </c>
      <c r="G305" s="118">
        <f t="shared" si="43"/>
        <v>39224.425</v>
      </c>
      <c r="I305" s="78"/>
      <c r="J305" s="79" t="s">
        <v>30</v>
      </c>
      <c r="K305" s="52">
        <f>$AE$16</f>
        <v>1431.483</v>
      </c>
      <c r="L305" s="52">
        <f>$AF$16</f>
        <v>5.843309636625943</v>
      </c>
      <c r="M305" s="88">
        <f t="shared" si="44"/>
        <v>83.64598408566215</v>
      </c>
      <c r="N305" s="118">
        <f t="shared" si="45"/>
        <v>7157.415</v>
      </c>
      <c r="P305" s="78"/>
      <c r="Q305" s="79" t="s">
        <v>30</v>
      </c>
      <c r="R305" s="52">
        <f>$AE$20</f>
        <v>5679.419</v>
      </c>
      <c r="S305" s="52">
        <f>$AF$20</f>
        <v>4.249623242762456</v>
      </c>
      <c r="T305" s="88">
        <f t="shared" si="46"/>
        <v>241.35390987786704</v>
      </c>
      <c r="U305" s="118">
        <f t="shared" si="47"/>
        <v>28397.095</v>
      </c>
      <c r="W305" s="78"/>
      <c r="X305" s="79" t="s">
        <v>30</v>
      </c>
      <c r="Y305" s="52">
        <f>$AE$24</f>
        <v>733.983</v>
      </c>
      <c r="Z305" s="52">
        <f>$AF$24</f>
        <v>13.100000000000001</v>
      </c>
      <c r="AA305" s="88">
        <f t="shared" si="48"/>
        <v>96.151773</v>
      </c>
      <c r="AB305" s="118">
        <f t="shared" si="49"/>
        <v>3669.915</v>
      </c>
    </row>
    <row r="306" spans="2:28" ht="13.5" thickBot="1">
      <c r="B306" s="85"/>
      <c r="C306" s="119" t="s">
        <v>31</v>
      </c>
      <c r="D306" s="69">
        <f>$AG$28</f>
        <v>7924.184</v>
      </c>
      <c r="E306" s="86">
        <f>$AH$28</f>
        <v>3.1840497090119526</v>
      </c>
      <c r="F306" s="120">
        <f t="shared" si="42"/>
        <v>252.3099575935717</v>
      </c>
      <c r="G306" s="121">
        <f t="shared" si="43"/>
        <v>39620.92</v>
      </c>
      <c r="I306" s="85"/>
      <c r="J306" s="119" t="s">
        <v>31</v>
      </c>
      <c r="K306" s="69">
        <f>$AG$16</f>
        <v>1603.203</v>
      </c>
      <c r="L306" s="69">
        <f>$AH$16</f>
        <v>6.188562354377897</v>
      </c>
      <c r="M306" s="120">
        <f t="shared" si="44"/>
        <v>99.21521732225706</v>
      </c>
      <c r="N306" s="121">
        <f t="shared" si="45"/>
        <v>8016.014999999999</v>
      </c>
      <c r="P306" s="85"/>
      <c r="Q306" s="119" t="s">
        <v>31</v>
      </c>
      <c r="R306" s="69">
        <f>$AG$20</f>
        <v>5626.522</v>
      </c>
      <c r="S306" s="69">
        <f>$AH$20</f>
        <v>4.123047425717597</v>
      </c>
      <c r="T306" s="120">
        <f t="shared" si="46"/>
        <v>231.98417047843424</v>
      </c>
      <c r="U306" s="121">
        <f t="shared" si="47"/>
        <v>28132.61</v>
      </c>
      <c r="W306" s="85"/>
      <c r="X306" s="119" t="s">
        <v>31</v>
      </c>
      <c r="Y306" s="69">
        <f>$AG$24</f>
        <v>694.459</v>
      </c>
      <c r="Z306" s="69">
        <f>$AH$24</f>
        <v>11.53</v>
      </c>
      <c r="AA306" s="120">
        <f t="shared" si="48"/>
        <v>80.07112269999999</v>
      </c>
      <c r="AB306" s="121">
        <f t="shared" si="49"/>
        <v>3472.2949999999996</v>
      </c>
    </row>
    <row r="307" spans="2:28" ht="13.5" thickBot="1">
      <c r="B307" s="2"/>
      <c r="C307" s="2"/>
      <c r="D307" s="2"/>
      <c r="E307" s="2"/>
      <c r="F307" s="2"/>
      <c r="G307" s="2"/>
      <c r="I307" s="2"/>
      <c r="J307" s="2"/>
      <c r="K307" s="2"/>
      <c r="L307" s="2"/>
      <c r="M307" s="2"/>
      <c r="N307" s="2"/>
      <c r="P307" s="2"/>
      <c r="Q307" s="2"/>
      <c r="R307" s="2"/>
      <c r="S307" s="2"/>
      <c r="T307" s="2"/>
      <c r="U307" s="2"/>
      <c r="W307" s="2"/>
      <c r="X307" s="2"/>
      <c r="Y307" s="2"/>
      <c r="Z307" s="2"/>
      <c r="AA307" s="2"/>
      <c r="AB307" s="2"/>
    </row>
    <row r="308" spans="2:30" ht="12.75">
      <c r="B308" s="80" t="s">
        <v>123</v>
      </c>
      <c r="C308" s="114" t="s">
        <v>22</v>
      </c>
      <c r="D308" s="115">
        <f>$C$49</f>
        <v>122404.953</v>
      </c>
      <c r="E308" s="190"/>
      <c r="F308" s="190"/>
      <c r="G308" s="124"/>
      <c r="H308" s="2"/>
      <c r="I308" s="80" t="s">
        <v>101</v>
      </c>
      <c r="J308" s="114" t="s">
        <v>22</v>
      </c>
      <c r="K308" s="115">
        <f>$C$37</f>
        <v>25753.742</v>
      </c>
      <c r="L308" s="190"/>
      <c r="M308" s="190"/>
      <c r="N308" s="124"/>
      <c r="O308" s="2"/>
      <c r="P308" s="80" t="s">
        <v>103</v>
      </c>
      <c r="Q308" s="114" t="s">
        <v>22</v>
      </c>
      <c r="R308" s="98">
        <f>$C$41</f>
        <v>77898.627</v>
      </c>
      <c r="S308" s="191"/>
      <c r="T308" s="191"/>
      <c r="U308" s="124"/>
      <c r="V308" s="2"/>
      <c r="W308" s="80" t="s">
        <v>124</v>
      </c>
      <c r="X308" s="114" t="s">
        <v>22</v>
      </c>
      <c r="Y308" s="98">
        <f>$C$45</f>
        <v>18752.584</v>
      </c>
      <c r="Z308" s="191"/>
      <c r="AA308" s="191"/>
      <c r="AB308" s="124"/>
      <c r="AC308" s="2"/>
      <c r="AD308" s="2"/>
    </row>
    <row r="309" spans="2:30" ht="12.75">
      <c r="B309" s="78" t="s">
        <v>76</v>
      </c>
      <c r="C309" s="79" t="s">
        <v>23</v>
      </c>
      <c r="D309" s="102">
        <f>$D$49</f>
        <v>120155.845</v>
      </c>
      <c r="E309" s="188"/>
      <c r="F309" s="188"/>
      <c r="G309" s="126"/>
      <c r="H309" s="2"/>
      <c r="I309" s="78" t="s">
        <v>76</v>
      </c>
      <c r="J309" s="79" t="s">
        <v>23</v>
      </c>
      <c r="K309" s="102">
        <f>$D$37</f>
        <v>25665.035</v>
      </c>
      <c r="L309" s="188"/>
      <c r="M309" s="188"/>
      <c r="N309" s="126"/>
      <c r="O309" s="2"/>
      <c r="P309" s="78" t="s">
        <v>76</v>
      </c>
      <c r="Q309" s="79" t="s">
        <v>23</v>
      </c>
      <c r="R309" s="67">
        <f>$D$41</f>
        <v>76254.364</v>
      </c>
      <c r="S309" s="192"/>
      <c r="T309" s="192"/>
      <c r="U309" s="126"/>
      <c r="V309" s="2"/>
      <c r="W309" s="78" t="s">
        <v>76</v>
      </c>
      <c r="X309" s="79" t="s">
        <v>23</v>
      </c>
      <c r="Y309" s="67">
        <f>$D$45</f>
        <v>18236.446</v>
      </c>
      <c r="Z309" s="192"/>
      <c r="AA309" s="192"/>
      <c r="AB309" s="126"/>
      <c r="AC309" s="2"/>
      <c r="AD309" s="2"/>
    </row>
    <row r="310" spans="2:30" ht="12.75">
      <c r="B310" s="78" t="s">
        <v>74</v>
      </c>
      <c r="C310" s="79" t="s">
        <v>24</v>
      </c>
      <c r="D310" s="102">
        <f>$E$49</f>
        <v>116554.962</v>
      </c>
      <c r="E310" s="188"/>
      <c r="F310" s="188"/>
      <c r="G310" s="126"/>
      <c r="H310" s="2"/>
      <c r="I310" s="78" t="s">
        <v>74</v>
      </c>
      <c r="J310" s="79" t="s">
        <v>24</v>
      </c>
      <c r="K310" s="102">
        <f>$E$37</f>
        <v>25351.259</v>
      </c>
      <c r="L310" s="188"/>
      <c r="M310" s="188"/>
      <c r="N310" s="126"/>
      <c r="O310" s="2"/>
      <c r="P310" s="78" t="s">
        <v>74</v>
      </c>
      <c r="Q310" s="79" t="s">
        <v>24</v>
      </c>
      <c r="R310" s="67">
        <f>$E$41</f>
        <v>73495.733</v>
      </c>
      <c r="S310" s="192"/>
      <c r="T310" s="192"/>
      <c r="U310" s="126"/>
      <c r="V310" s="2"/>
      <c r="W310" s="78" t="s">
        <v>74</v>
      </c>
      <c r="X310" s="79" t="s">
        <v>24</v>
      </c>
      <c r="Y310" s="67">
        <f>$E$45</f>
        <v>17707.97</v>
      </c>
      <c r="Z310" s="192"/>
      <c r="AA310" s="192"/>
      <c r="AB310" s="126"/>
      <c r="AC310" s="2"/>
      <c r="AD310" s="2"/>
    </row>
    <row r="311" spans="2:30" ht="12.75">
      <c r="B311" s="78"/>
      <c r="C311" s="79" t="s">
        <v>25</v>
      </c>
      <c r="D311" s="102">
        <f>$F$49</f>
        <v>113440.543</v>
      </c>
      <c r="E311" s="188"/>
      <c r="F311" s="188"/>
      <c r="G311" s="126"/>
      <c r="H311" s="2"/>
      <c r="I311" s="78"/>
      <c r="J311" s="79" t="s">
        <v>25</v>
      </c>
      <c r="K311" s="102">
        <f>$F$37</f>
        <v>25162.194</v>
      </c>
      <c r="L311" s="188"/>
      <c r="M311" s="188"/>
      <c r="N311" s="126"/>
      <c r="O311" s="2"/>
      <c r="P311" s="78"/>
      <c r="Q311" s="79" t="s">
        <v>25</v>
      </c>
      <c r="R311" s="67">
        <f>$F$41</f>
        <v>70393.884</v>
      </c>
      <c r="S311" s="192"/>
      <c r="T311" s="192"/>
      <c r="U311" s="126"/>
      <c r="V311" s="2"/>
      <c r="W311" s="78"/>
      <c r="X311" s="79" t="s">
        <v>25</v>
      </c>
      <c r="Y311" s="67">
        <f>$F$45</f>
        <v>17884.465</v>
      </c>
      <c r="Z311" s="192"/>
      <c r="AA311" s="192"/>
      <c r="AB311" s="126"/>
      <c r="AC311" s="2"/>
      <c r="AD311" s="2"/>
    </row>
    <row r="312" spans="2:30" ht="12.75">
      <c r="B312" s="78"/>
      <c r="C312" s="79" t="s">
        <v>26</v>
      </c>
      <c r="D312" s="102">
        <f>$G$49</f>
        <v>111063.653</v>
      </c>
      <c r="E312" s="188"/>
      <c r="F312" s="188"/>
      <c r="G312" s="126"/>
      <c r="H312" s="2"/>
      <c r="I312" s="78"/>
      <c r="J312" s="79" t="s">
        <v>26</v>
      </c>
      <c r="K312" s="102">
        <f>$G$37</f>
        <v>25164.417</v>
      </c>
      <c r="L312" s="188"/>
      <c r="M312" s="188"/>
      <c r="N312" s="126"/>
      <c r="O312" s="2"/>
      <c r="P312" s="78"/>
      <c r="Q312" s="79" t="s">
        <v>26</v>
      </c>
      <c r="R312" s="67">
        <f>$G$41</f>
        <v>68520.895</v>
      </c>
      <c r="S312" s="192"/>
      <c r="T312" s="192"/>
      <c r="U312" s="126"/>
      <c r="V312" s="2"/>
      <c r="W312" s="78"/>
      <c r="X312" s="79" t="s">
        <v>26</v>
      </c>
      <c r="Y312" s="67">
        <f>$G$45</f>
        <v>17378.341</v>
      </c>
      <c r="Z312" s="192"/>
      <c r="AA312" s="192"/>
      <c r="AB312" s="126"/>
      <c r="AC312" s="2"/>
      <c r="AD312" s="2"/>
    </row>
    <row r="313" spans="2:30" ht="12.75">
      <c r="B313" s="78"/>
      <c r="C313" s="79" t="s">
        <v>27</v>
      </c>
      <c r="D313" s="102">
        <f>$H$49</f>
        <v>110779.084</v>
      </c>
      <c r="E313" s="188"/>
      <c r="F313" s="188"/>
      <c r="G313" s="126"/>
      <c r="H313" s="2"/>
      <c r="I313" s="78"/>
      <c r="J313" s="79" t="s">
        <v>27</v>
      </c>
      <c r="K313" s="102">
        <f>$H$37</f>
        <v>25435.341</v>
      </c>
      <c r="L313" s="188"/>
      <c r="M313" s="188"/>
      <c r="N313" s="126"/>
      <c r="O313" s="2"/>
      <c r="P313" s="78"/>
      <c r="Q313" s="79" t="s">
        <v>27</v>
      </c>
      <c r="R313" s="67">
        <f>$H$41</f>
        <v>68465.16</v>
      </c>
      <c r="S313" s="192"/>
      <c r="T313" s="192"/>
      <c r="U313" s="126"/>
      <c r="V313" s="2"/>
      <c r="W313" s="78"/>
      <c r="X313" s="79" t="s">
        <v>27</v>
      </c>
      <c r="Y313" s="67">
        <f>$H$45</f>
        <v>16878.583</v>
      </c>
      <c r="Z313" s="192"/>
      <c r="AA313" s="192"/>
      <c r="AB313" s="126"/>
      <c r="AC313" s="2"/>
      <c r="AD313" s="2"/>
    </row>
    <row r="314" spans="2:30" ht="12.75">
      <c r="B314" s="78"/>
      <c r="C314" s="79" t="s">
        <v>28</v>
      </c>
      <c r="D314" s="102">
        <f>$I$49</f>
        <v>113653.549</v>
      </c>
      <c r="E314" s="188"/>
      <c r="F314" s="188"/>
      <c r="G314" s="126"/>
      <c r="H314" s="2"/>
      <c r="I314" s="78"/>
      <c r="J314" s="79" t="s">
        <v>28</v>
      </c>
      <c r="K314" s="102">
        <f>$I$37</f>
        <v>25572.792</v>
      </c>
      <c r="L314" s="188"/>
      <c r="M314" s="188"/>
      <c r="N314" s="126"/>
      <c r="O314" s="2"/>
      <c r="P314" s="78"/>
      <c r="Q314" s="79" t="s">
        <v>28</v>
      </c>
      <c r="R314" s="67">
        <f>$I$41</f>
        <v>69733.741</v>
      </c>
      <c r="S314" s="192"/>
      <c r="T314" s="192"/>
      <c r="U314" s="126"/>
      <c r="V314" s="2"/>
      <c r="W314" s="78"/>
      <c r="X314" s="79" t="s">
        <v>28</v>
      </c>
      <c r="Y314" s="67">
        <f>$I$45</f>
        <v>18347.016</v>
      </c>
      <c r="Z314" s="192"/>
      <c r="AA314" s="192"/>
      <c r="AB314" s="126"/>
      <c r="AC314" s="2"/>
      <c r="AD314" s="2"/>
    </row>
    <row r="315" spans="2:30" ht="12.75">
      <c r="B315" s="78"/>
      <c r="C315" s="79" t="s">
        <v>29</v>
      </c>
      <c r="D315" s="102">
        <f>$J$49</f>
        <v>117705.801</v>
      </c>
      <c r="E315" s="188"/>
      <c r="F315" s="188"/>
      <c r="G315" s="126"/>
      <c r="H315" s="2"/>
      <c r="I315" s="78"/>
      <c r="J315" s="79" t="s">
        <v>29</v>
      </c>
      <c r="K315" s="102">
        <f>$J$37</f>
        <v>25914.439</v>
      </c>
      <c r="L315" s="188"/>
      <c r="M315" s="188"/>
      <c r="N315" s="126"/>
      <c r="O315" s="2"/>
      <c r="P315" s="78"/>
      <c r="Q315" s="79" t="s">
        <v>29</v>
      </c>
      <c r="R315" s="67">
        <f>$J$41</f>
        <v>71768.435</v>
      </c>
      <c r="S315" s="192"/>
      <c r="T315" s="192"/>
      <c r="U315" s="126"/>
      <c r="V315" s="2"/>
      <c r="W315" s="78"/>
      <c r="X315" s="79" t="s">
        <v>29</v>
      </c>
      <c r="Y315" s="67">
        <f>$J$45</f>
        <v>20022.927</v>
      </c>
      <c r="Z315" s="192"/>
      <c r="AA315" s="192"/>
      <c r="AB315" s="126"/>
      <c r="AC315" s="2"/>
      <c r="AD315" s="2"/>
    </row>
    <row r="316" spans="2:30" ht="12.75">
      <c r="B316" s="78"/>
      <c r="C316" s="79" t="s">
        <v>30</v>
      </c>
      <c r="D316" s="102">
        <f>$K$49</f>
        <v>121875.974</v>
      </c>
      <c r="E316" s="188"/>
      <c r="F316" s="188"/>
      <c r="G316" s="126"/>
      <c r="H316" s="2"/>
      <c r="I316" s="78"/>
      <c r="J316" s="79" t="s">
        <v>30</v>
      </c>
      <c r="K316" s="102">
        <f>$K$37</f>
        <v>26459.719</v>
      </c>
      <c r="L316" s="188"/>
      <c r="M316" s="188"/>
      <c r="N316" s="126"/>
      <c r="O316" s="2"/>
      <c r="P316" s="78"/>
      <c r="Q316" s="79" t="s">
        <v>30</v>
      </c>
      <c r="R316" s="67">
        <f>$K$41</f>
        <v>73382.483</v>
      </c>
      <c r="S316" s="192"/>
      <c r="T316" s="192"/>
      <c r="U316" s="126"/>
      <c r="V316" s="2"/>
      <c r="W316" s="78"/>
      <c r="X316" s="79" t="s">
        <v>30</v>
      </c>
      <c r="Y316" s="67">
        <f>$K$45</f>
        <v>22033.772</v>
      </c>
      <c r="Z316" s="192"/>
      <c r="AA316" s="192"/>
      <c r="AB316" s="126"/>
      <c r="AC316" s="2"/>
      <c r="AD316" s="2"/>
    </row>
    <row r="317" spans="2:30" ht="13.5" thickBot="1">
      <c r="B317" s="85"/>
      <c r="C317" s="119" t="s">
        <v>31</v>
      </c>
      <c r="D317" s="110">
        <f>$L$49</f>
        <v>129030.818</v>
      </c>
      <c r="E317" s="189"/>
      <c r="F317" s="189"/>
      <c r="G317" s="128"/>
      <c r="H317" s="2"/>
      <c r="I317" s="85"/>
      <c r="J317" s="119" t="s">
        <v>31</v>
      </c>
      <c r="K317" s="110">
        <f>$L$37</f>
        <v>26925.99</v>
      </c>
      <c r="L317" s="189"/>
      <c r="M317" s="189"/>
      <c r="N317" s="128"/>
      <c r="O317" s="2"/>
      <c r="P317" s="85"/>
      <c r="Q317" s="119" t="s">
        <v>31</v>
      </c>
      <c r="R317" s="71">
        <f>$L$41</f>
        <v>78028.024</v>
      </c>
      <c r="S317" s="193"/>
      <c r="T317" s="193"/>
      <c r="U317" s="128"/>
      <c r="V317" s="2"/>
      <c r="W317" s="85"/>
      <c r="X317" s="119" t="s">
        <v>31</v>
      </c>
      <c r="Y317" s="71">
        <f>$L$45</f>
        <v>24076.804</v>
      </c>
      <c r="Z317" s="193"/>
      <c r="AA317" s="193"/>
      <c r="AB317" s="128"/>
      <c r="AC317" s="2"/>
      <c r="AD317" s="2"/>
    </row>
    <row r="318" spans="2:28" ht="13.5" thickBot="1">
      <c r="B318" s="2"/>
      <c r="C318" s="2"/>
      <c r="D318" s="2"/>
      <c r="E318" s="2"/>
      <c r="F318" s="2"/>
      <c r="G318" s="2"/>
      <c r="I318" s="2"/>
      <c r="J318" s="2"/>
      <c r="K318" s="2"/>
      <c r="L318" s="2"/>
      <c r="M318" s="2"/>
      <c r="N318" s="2"/>
      <c r="P318" s="2"/>
      <c r="Q318" s="2"/>
      <c r="R318" s="2"/>
      <c r="S318" s="2"/>
      <c r="T318" s="2"/>
      <c r="U318" s="2"/>
      <c r="W318" s="2"/>
      <c r="X318" s="2"/>
      <c r="Y318" s="2"/>
      <c r="Z318" s="2"/>
      <c r="AA318" s="2"/>
      <c r="AB318" s="2"/>
    </row>
    <row r="319" spans="2:28" ht="12.75">
      <c r="B319" s="80" t="s">
        <v>100</v>
      </c>
      <c r="C319" s="114" t="s">
        <v>22</v>
      </c>
      <c r="D319" s="81">
        <f>$O$49</f>
        <v>222949.943</v>
      </c>
      <c r="E319" s="81">
        <f>$P$49</f>
        <v>1.4013413305742999</v>
      </c>
      <c r="F319" s="116">
        <f>(E319*D319)/100</f>
        <v>3124.289697750843</v>
      </c>
      <c r="G319" s="125"/>
      <c r="I319" s="80" t="s">
        <v>102</v>
      </c>
      <c r="J319" s="114" t="s">
        <v>22</v>
      </c>
      <c r="K319" s="81">
        <f>$O$37</f>
        <v>59904.171</v>
      </c>
      <c r="L319" s="81">
        <f>$P$37</f>
        <v>2.4760038791991126</v>
      </c>
      <c r="M319" s="116">
        <f>(L319*K319)/100</f>
        <v>1483.22959776207</v>
      </c>
      <c r="N319" s="125"/>
      <c r="P319" s="80" t="s">
        <v>104</v>
      </c>
      <c r="Q319" s="114" t="s">
        <v>22</v>
      </c>
      <c r="R319" s="81">
        <f>$O$41</f>
        <v>145898.908</v>
      </c>
      <c r="S319" s="81">
        <f>$P$41</f>
        <v>1.7716782117591257</v>
      </c>
      <c r="T319" s="116">
        <f>(S319*R319)/100</f>
        <v>2584.859164230492</v>
      </c>
      <c r="U319" s="125"/>
      <c r="W319" s="80" t="s">
        <v>105</v>
      </c>
      <c r="X319" s="114" t="s">
        <v>22</v>
      </c>
      <c r="Y319" s="81">
        <f>$O$45</f>
        <v>17146.864</v>
      </c>
      <c r="Z319" s="81">
        <f>$P$45</f>
        <v>5.47</v>
      </c>
      <c r="AA319" s="116">
        <f>(Z319*Y319)/100</f>
        <v>937.9334608</v>
      </c>
      <c r="AB319" s="125"/>
    </row>
    <row r="320" spans="2:28" ht="12.75">
      <c r="B320" s="78" t="s">
        <v>76</v>
      </c>
      <c r="C320" s="79" t="s">
        <v>23</v>
      </c>
      <c r="D320" s="52">
        <f>$Q$49</f>
        <v>217277.993</v>
      </c>
      <c r="E320" s="52">
        <f>$R$49</f>
        <v>1.3629142615022396</v>
      </c>
      <c r="F320" s="88">
        <f aca="true" t="shared" si="50" ref="F320:F328">(E320*D320)/100</f>
        <v>2961.3127537028377</v>
      </c>
      <c r="G320" s="127"/>
      <c r="I320" s="78" t="s">
        <v>76</v>
      </c>
      <c r="J320" s="79" t="s">
        <v>23</v>
      </c>
      <c r="K320" s="52">
        <f>$Q$37</f>
        <v>55668.738</v>
      </c>
      <c r="L320" s="52">
        <f>$R$37</f>
        <v>2.4881135802218095</v>
      </c>
      <c r="M320" s="88">
        <f aca="true" t="shared" si="51" ref="M320:M328">(L320*K320)/100</f>
        <v>1385.1014301160988</v>
      </c>
      <c r="N320" s="127"/>
      <c r="P320" s="78" t="s">
        <v>76</v>
      </c>
      <c r="Q320" s="79" t="s">
        <v>23</v>
      </c>
      <c r="R320" s="52">
        <f>$Q$41</f>
        <v>146074.055</v>
      </c>
      <c r="S320" s="52">
        <f>$R$41</f>
        <v>1.720738803479744</v>
      </c>
      <c r="T320" s="88">
        <f aca="true" t="shared" si="52" ref="T320:T328">(S320*R320)/100</f>
        <v>2513.552946201343</v>
      </c>
      <c r="U320" s="127"/>
      <c r="W320" s="78" t="s">
        <v>76</v>
      </c>
      <c r="X320" s="79" t="s">
        <v>23</v>
      </c>
      <c r="Y320" s="52">
        <f>$Q$45</f>
        <v>15535.2</v>
      </c>
      <c r="Z320" s="52">
        <f>$R$45</f>
        <v>5.94</v>
      </c>
      <c r="AA320" s="88">
        <f aca="true" t="shared" si="53" ref="AA320:AA328">(Z320*Y320)/100</f>
        <v>922.79088</v>
      </c>
      <c r="AB320" s="127"/>
    </row>
    <row r="321" spans="2:28" ht="12.75">
      <c r="B321" s="78" t="s">
        <v>74</v>
      </c>
      <c r="C321" s="79" t="s">
        <v>24</v>
      </c>
      <c r="D321" s="52">
        <f>$S$49</f>
        <v>201833.391</v>
      </c>
      <c r="E321" s="52">
        <f>$T$49</f>
        <v>1.4282500733757362</v>
      </c>
      <c r="F321" s="88">
        <f t="shared" si="50"/>
        <v>2882.6855550542364</v>
      </c>
      <c r="G321" s="127"/>
      <c r="I321" s="78" t="s">
        <v>74</v>
      </c>
      <c r="J321" s="79" t="s">
        <v>24</v>
      </c>
      <c r="K321" s="52">
        <f>$S$37</f>
        <v>49019.93</v>
      </c>
      <c r="L321" s="52">
        <f>$T$37</f>
        <v>2.6970609226863203</v>
      </c>
      <c r="M321" s="88">
        <f t="shared" si="51"/>
        <v>1322.0973763581883</v>
      </c>
      <c r="N321" s="127"/>
      <c r="P321" s="78" t="s">
        <v>74</v>
      </c>
      <c r="Q321" s="79" t="s">
        <v>24</v>
      </c>
      <c r="R321" s="52">
        <f>$S$41</f>
        <v>139524.959</v>
      </c>
      <c r="S321" s="52">
        <f>$T$41</f>
        <v>1.729124960560436</v>
      </c>
      <c r="T321" s="88">
        <f t="shared" si="52"/>
        <v>2412.5608922807146</v>
      </c>
      <c r="U321" s="127"/>
      <c r="W321" s="78" t="s">
        <v>74</v>
      </c>
      <c r="X321" s="79" t="s">
        <v>24</v>
      </c>
      <c r="Y321" s="52">
        <f>$S$45</f>
        <v>13288.502</v>
      </c>
      <c r="Z321" s="52">
        <f>$T$45</f>
        <v>6.480000000000001</v>
      </c>
      <c r="AA321" s="88">
        <f t="shared" si="53"/>
        <v>861.0949296000002</v>
      </c>
      <c r="AB321" s="127"/>
    </row>
    <row r="322" spans="2:28" ht="12.75">
      <c r="B322" s="78"/>
      <c r="C322" s="79" t="s">
        <v>25</v>
      </c>
      <c r="D322" s="52">
        <f>$U$49</f>
        <v>183442.266</v>
      </c>
      <c r="E322" s="52">
        <f>$V$49</f>
        <v>1.5087114962174835</v>
      </c>
      <c r="F322" s="88">
        <f t="shared" si="50"/>
        <v>2767.614556063856</v>
      </c>
      <c r="G322" s="127"/>
      <c r="I322" s="78"/>
      <c r="J322" s="79" t="s">
        <v>25</v>
      </c>
      <c r="K322" s="52">
        <f>$U$37</f>
        <v>41873.746</v>
      </c>
      <c r="L322" s="52">
        <f>$V$37</f>
        <v>2.9894611666649773</v>
      </c>
      <c r="M322" s="88">
        <f t="shared" si="51"/>
        <v>1251.7993756979292</v>
      </c>
      <c r="N322" s="127"/>
      <c r="P322" s="78"/>
      <c r="Q322" s="79" t="s">
        <v>25</v>
      </c>
      <c r="R322" s="52">
        <f>$U$41</f>
        <v>130361.809</v>
      </c>
      <c r="S322" s="52">
        <f>$V$41</f>
        <v>1.7914974392668375</v>
      </c>
      <c r="T322" s="88">
        <f t="shared" si="52"/>
        <v>2335.4284700169255</v>
      </c>
      <c r="U322" s="127"/>
      <c r="W322" s="78"/>
      <c r="X322" s="79" t="s">
        <v>25</v>
      </c>
      <c r="Y322" s="52">
        <f>$U$45</f>
        <v>11206.711</v>
      </c>
      <c r="Z322" s="52">
        <f>$V$45</f>
        <v>7.13</v>
      </c>
      <c r="AA322" s="88">
        <f t="shared" si="53"/>
        <v>799.0384942999999</v>
      </c>
      <c r="AB322" s="127"/>
    </row>
    <row r="323" spans="2:28" ht="12.75">
      <c r="B323" s="78"/>
      <c r="C323" s="79" t="s">
        <v>26</v>
      </c>
      <c r="D323" s="52">
        <f>$W$49</f>
        <v>156604.853</v>
      </c>
      <c r="E323" s="52">
        <f>$X$49</f>
        <v>1.6592785028495534</v>
      </c>
      <c r="F323" s="88">
        <f t="shared" si="50"/>
        <v>2598.5106602481437</v>
      </c>
      <c r="G323" s="127"/>
      <c r="I323" s="78"/>
      <c r="J323" s="79" t="s">
        <v>26</v>
      </c>
      <c r="K323" s="52">
        <f>$W$37</f>
        <v>34712.415</v>
      </c>
      <c r="L323" s="52">
        <f>$X$37</f>
        <v>3.2629876110809355</v>
      </c>
      <c r="M323" s="88">
        <f t="shared" si="51"/>
        <v>1132.6618009570004</v>
      </c>
      <c r="N323" s="127"/>
      <c r="P323" s="78"/>
      <c r="Q323" s="79" t="s">
        <v>26</v>
      </c>
      <c r="R323" s="52">
        <f>$W$41</f>
        <v>112057.171</v>
      </c>
      <c r="S323" s="52">
        <f>$X$41</f>
        <v>1.985672610820289</v>
      </c>
      <c r="T323" s="88">
        <f t="shared" si="52"/>
        <v>2225.0885530070555</v>
      </c>
      <c r="U323" s="127"/>
      <c r="W323" s="78"/>
      <c r="X323" s="79" t="s">
        <v>26</v>
      </c>
      <c r="Y323" s="52">
        <f>$W$45</f>
        <v>9835.267</v>
      </c>
      <c r="Z323" s="52">
        <f>$X$45</f>
        <v>7.32</v>
      </c>
      <c r="AA323" s="88">
        <f t="shared" si="53"/>
        <v>719.9415444</v>
      </c>
      <c r="AB323" s="127"/>
    </row>
    <row r="324" spans="2:28" ht="12.75">
      <c r="B324" s="78"/>
      <c r="C324" s="79" t="s">
        <v>27</v>
      </c>
      <c r="D324" s="52">
        <f>$Y$49</f>
        <v>135992.527</v>
      </c>
      <c r="E324" s="52">
        <f>$Z$49</f>
        <v>1.707704431066492</v>
      </c>
      <c r="F324" s="88">
        <f t="shared" si="50"/>
        <v>2322.3504094982954</v>
      </c>
      <c r="G324" s="127"/>
      <c r="I324" s="78"/>
      <c r="J324" s="79" t="s">
        <v>27</v>
      </c>
      <c r="K324" s="52">
        <f>$Y$37</f>
        <v>29726.405</v>
      </c>
      <c r="L324" s="52">
        <f>$Z$37</f>
        <v>3.3434697550885977</v>
      </c>
      <c r="M324" s="88">
        <f t="shared" si="51"/>
        <v>993.8933604501447</v>
      </c>
      <c r="N324" s="127"/>
      <c r="P324" s="78"/>
      <c r="Q324" s="79" t="s">
        <v>27</v>
      </c>
      <c r="R324" s="52">
        <f>$Y$41</f>
        <v>97279.314</v>
      </c>
      <c r="S324" s="52">
        <f>$Z$41</f>
        <v>2.049222999495939</v>
      </c>
      <c r="T324" s="88">
        <f t="shared" si="52"/>
        <v>1993.4700762398727</v>
      </c>
      <c r="U324" s="127"/>
      <c r="W324" s="78"/>
      <c r="X324" s="79" t="s">
        <v>27</v>
      </c>
      <c r="Y324" s="52">
        <f>$Y$45</f>
        <v>8986.808</v>
      </c>
      <c r="Z324" s="52">
        <f>$Z$45</f>
        <v>7.31</v>
      </c>
      <c r="AA324" s="88">
        <f t="shared" si="53"/>
        <v>656.9356648</v>
      </c>
      <c r="AB324" s="127"/>
    </row>
    <row r="325" spans="2:28" ht="12.75">
      <c r="B325" s="78"/>
      <c r="C325" s="79" t="s">
        <v>28</v>
      </c>
      <c r="D325" s="52">
        <f>$AA$49</f>
        <v>122721.188</v>
      </c>
      <c r="E325" s="52">
        <f>$AB$49</f>
        <v>1.7211411559233842</v>
      </c>
      <c r="F325" s="88">
        <f t="shared" si="50"/>
        <v>2112.2048737061095</v>
      </c>
      <c r="G325" s="127"/>
      <c r="I325" s="78"/>
      <c r="J325" s="79" t="s">
        <v>28</v>
      </c>
      <c r="K325" s="52">
        <f>$AA$37</f>
        <v>26736.097</v>
      </c>
      <c r="L325" s="52">
        <f>$AB$37</f>
        <v>3.389922130737714</v>
      </c>
      <c r="M325" s="88">
        <f t="shared" si="51"/>
        <v>906.332869098502</v>
      </c>
      <c r="N325" s="127"/>
      <c r="P325" s="78"/>
      <c r="Q325" s="79" t="s">
        <v>28</v>
      </c>
      <c r="R325" s="52">
        <f>$AA$41</f>
        <v>86798.038</v>
      </c>
      <c r="S325" s="52">
        <f>$AB$41</f>
        <v>2.0765130261254505</v>
      </c>
      <c r="T325" s="88">
        <f t="shared" si="52"/>
        <v>1802.3725654913185</v>
      </c>
      <c r="U325" s="127"/>
      <c r="W325" s="78"/>
      <c r="X325" s="79" t="s">
        <v>28</v>
      </c>
      <c r="Y325" s="52">
        <f>$AA$45</f>
        <v>9187.053</v>
      </c>
      <c r="Z325" s="52">
        <f>$AB$45</f>
        <v>6.81</v>
      </c>
      <c r="AA325" s="88">
        <f t="shared" si="53"/>
        <v>625.6383093</v>
      </c>
      <c r="AB325" s="127"/>
    </row>
    <row r="326" spans="2:28" ht="12.75">
      <c r="B326" s="78"/>
      <c r="C326" s="79" t="s">
        <v>29</v>
      </c>
      <c r="D326" s="52">
        <f>$AC$49</f>
        <v>121361.462</v>
      </c>
      <c r="E326" s="52">
        <f>$AD$49</f>
        <v>1.6680498619819957</v>
      </c>
      <c r="F326" s="88">
        <f t="shared" si="50"/>
        <v>2024.369699390332</v>
      </c>
      <c r="G326" s="127"/>
      <c r="I326" s="78"/>
      <c r="J326" s="79" t="s">
        <v>29</v>
      </c>
      <c r="K326" s="52">
        <f>$AC$37</f>
        <v>26428.431</v>
      </c>
      <c r="L326" s="52">
        <f>$AD$37</f>
        <v>3.2699467246630793</v>
      </c>
      <c r="M326" s="88">
        <f t="shared" si="51"/>
        <v>864.1956138643419</v>
      </c>
      <c r="N326" s="127"/>
      <c r="P326" s="78"/>
      <c r="Q326" s="79" t="s">
        <v>29</v>
      </c>
      <c r="R326" s="52">
        <f>$AC$41</f>
        <v>85351.073</v>
      </c>
      <c r="S326" s="52">
        <f>$AD$41</f>
        <v>2.0310506546193894</v>
      </c>
      <c r="T326" s="88">
        <f t="shared" si="52"/>
        <v>1733.523526891173</v>
      </c>
      <c r="U326" s="127"/>
      <c r="W326" s="78"/>
      <c r="X326" s="79" t="s">
        <v>29</v>
      </c>
      <c r="Y326" s="52">
        <f>$AC$45</f>
        <v>9581.958</v>
      </c>
      <c r="Z326" s="52">
        <f>$AD$45</f>
        <v>6.139999999999999</v>
      </c>
      <c r="AA326" s="88">
        <f t="shared" si="53"/>
        <v>588.3322211999999</v>
      </c>
      <c r="AB326" s="127"/>
    </row>
    <row r="327" spans="2:28" ht="12.75">
      <c r="B327" s="78"/>
      <c r="C327" s="79" t="s">
        <v>30</v>
      </c>
      <c r="D327" s="52">
        <f>$AE$49</f>
        <v>124012.583</v>
      </c>
      <c r="E327" s="52">
        <f>$AF$49</f>
        <v>1.5935228137858939</v>
      </c>
      <c r="F327" s="88">
        <f t="shared" si="50"/>
        <v>1976.1688020701672</v>
      </c>
      <c r="G327" s="127"/>
      <c r="I327" s="78"/>
      <c r="J327" s="79" t="s">
        <v>30</v>
      </c>
      <c r="K327" s="52">
        <f>$AE$37</f>
        <v>28198.199</v>
      </c>
      <c r="L327" s="52">
        <f>$AF$37</f>
        <v>3.0442064130960205</v>
      </c>
      <c r="M327" s="88">
        <f t="shared" si="51"/>
        <v>858.411382335578</v>
      </c>
      <c r="N327" s="127"/>
      <c r="P327" s="78"/>
      <c r="Q327" s="79" t="s">
        <v>30</v>
      </c>
      <c r="R327" s="52">
        <f>$AE$41</f>
        <v>86071.211</v>
      </c>
      <c r="S327" s="52">
        <f>$AF$41</f>
        <v>1.9695841791723925</v>
      </c>
      <c r="T327" s="88">
        <f t="shared" si="52"/>
        <v>1695.2449546780879</v>
      </c>
      <c r="U327" s="127"/>
      <c r="W327" s="78"/>
      <c r="X327" s="79" t="s">
        <v>30</v>
      </c>
      <c r="Y327" s="52">
        <f>$AE$45</f>
        <v>9743.173</v>
      </c>
      <c r="Z327" s="52">
        <f>$AF$45</f>
        <v>5.57</v>
      </c>
      <c r="AA327" s="88">
        <f t="shared" si="53"/>
        <v>542.6947361000001</v>
      </c>
      <c r="AB327" s="127"/>
    </row>
    <row r="328" spans="2:28" ht="13.5" thickBot="1">
      <c r="B328" s="85"/>
      <c r="C328" s="119" t="s">
        <v>31</v>
      </c>
      <c r="D328" s="69">
        <f>$AG$49</f>
        <v>128729.52</v>
      </c>
      <c r="E328" s="69">
        <f>$AH$49</f>
        <v>1.4725845055798734</v>
      </c>
      <c r="F328" s="120">
        <f t="shared" si="50"/>
        <v>1895.6509656273442</v>
      </c>
      <c r="G328" s="129"/>
      <c r="I328" s="85"/>
      <c r="J328" s="119" t="s">
        <v>31</v>
      </c>
      <c r="K328" s="69">
        <f>$AG$37</f>
        <v>30389.136</v>
      </c>
      <c r="L328" s="69">
        <f>$AH$37</f>
        <v>2.76122571580944</v>
      </c>
      <c r="M328" s="120">
        <f t="shared" si="51"/>
        <v>839.1126380443042</v>
      </c>
      <c r="N328" s="129"/>
      <c r="P328" s="85"/>
      <c r="Q328" s="119" t="s">
        <v>31</v>
      </c>
      <c r="R328" s="69">
        <f>$AG$41</f>
        <v>88216.978</v>
      </c>
      <c r="S328" s="69">
        <f>$AH$41</f>
        <v>1.9268608266342122</v>
      </c>
      <c r="T328" s="120">
        <f t="shared" si="52"/>
        <v>1699.8183915225213</v>
      </c>
      <c r="U328" s="129"/>
      <c r="W328" s="85"/>
      <c r="X328" s="119" t="s">
        <v>31</v>
      </c>
      <c r="Y328" s="69">
        <f>$AG$45</f>
        <v>10123.406</v>
      </c>
      <c r="Z328" s="69">
        <f>$AH$45</f>
        <v>5.07</v>
      </c>
      <c r="AA328" s="120">
        <f t="shared" si="53"/>
        <v>513.2566842000001</v>
      </c>
      <c r="AB328" s="129"/>
    </row>
    <row r="329" spans="2:28" ht="13.5" thickBot="1">
      <c r="B329" s="53"/>
      <c r="C329" s="53"/>
      <c r="D329" s="53"/>
      <c r="E329" s="53"/>
      <c r="F329" s="53"/>
      <c r="G329" s="53"/>
      <c r="I329" s="53"/>
      <c r="J329" s="53"/>
      <c r="K329" s="53"/>
      <c r="L329" s="53"/>
      <c r="M329" s="53"/>
      <c r="N329" s="53"/>
      <c r="P329" s="53"/>
      <c r="Q329" s="53"/>
      <c r="R329" s="53"/>
      <c r="S329" s="53"/>
      <c r="T329" s="53"/>
      <c r="U329" s="53"/>
      <c r="W329" s="53"/>
      <c r="X329" s="53"/>
      <c r="Y329" s="53"/>
      <c r="Z329" s="53"/>
      <c r="AA329" s="53"/>
      <c r="AB329" s="53"/>
    </row>
    <row r="330" spans="2:30" ht="12.75">
      <c r="B330" s="80" t="s">
        <v>123</v>
      </c>
      <c r="C330" s="114" t="s">
        <v>22</v>
      </c>
      <c r="D330" s="115">
        <f>$C$70</f>
        <v>5462.826</v>
      </c>
      <c r="E330" s="190"/>
      <c r="F330" s="190"/>
      <c r="G330" s="103">
        <f>4*D330</f>
        <v>21851.304</v>
      </c>
      <c r="H330" s="53"/>
      <c r="I330" s="80" t="s">
        <v>101</v>
      </c>
      <c r="J330" s="114" t="s">
        <v>22</v>
      </c>
      <c r="K330" s="115">
        <f>$C$58</f>
        <v>1235.415</v>
      </c>
      <c r="L330" s="190"/>
      <c r="M330" s="190"/>
      <c r="N330" s="103">
        <f>4*K330</f>
        <v>4941.66</v>
      </c>
      <c r="O330" s="53"/>
      <c r="P330" s="80" t="s">
        <v>103</v>
      </c>
      <c r="Q330" s="114" t="s">
        <v>22</v>
      </c>
      <c r="R330" s="98">
        <f>$C$62</f>
        <v>3463.908</v>
      </c>
      <c r="S330" s="191"/>
      <c r="T330" s="191"/>
      <c r="U330" s="103">
        <f>4*R330</f>
        <v>13855.632</v>
      </c>
      <c r="V330" s="53"/>
      <c r="W330" s="80" t="s">
        <v>124</v>
      </c>
      <c r="X330" s="114" t="s">
        <v>22</v>
      </c>
      <c r="Y330" s="98">
        <f>$C$66</f>
        <v>763.503</v>
      </c>
      <c r="Z330" s="191"/>
      <c r="AA330" s="191"/>
      <c r="AB330" s="103">
        <f>4*Y330</f>
        <v>3054.012</v>
      </c>
      <c r="AC330" s="53"/>
      <c r="AD330" s="53"/>
    </row>
    <row r="331" spans="2:30" ht="13.5">
      <c r="B331" s="78" t="s">
        <v>78</v>
      </c>
      <c r="C331" s="79" t="s">
        <v>23</v>
      </c>
      <c r="D331" s="102">
        <f>$D$70</f>
        <v>5389.601</v>
      </c>
      <c r="E331" s="188"/>
      <c r="F331" s="188"/>
      <c r="G331" s="104">
        <f aca="true" t="shared" si="54" ref="G331:G339">5*D331</f>
        <v>26948.004999999997</v>
      </c>
      <c r="H331" s="75"/>
      <c r="I331" s="78" t="s">
        <v>78</v>
      </c>
      <c r="J331" s="79" t="s">
        <v>23</v>
      </c>
      <c r="K331" s="102">
        <f>$D$58</f>
        <v>1251.587</v>
      </c>
      <c r="L331" s="188"/>
      <c r="M331" s="188"/>
      <c r="N331" s="104">
        <f aca="true" t="shared" si="55" ref="N331:N339">5*K331</f>
        <v>6257.9349999999995</v>
      </c>
      <c r="O331" s="75"/>
      <c r="P331" s="78" t="s">
        <v>78</v>
      </c>
      <c r="Q331" s="79" t="s">
        <v>23</v>
      </c>
      <c r="R331" s="67">
        <f>$D$62</f>
        <v>3291.915</v>
      </c>
      <c r="S331" s="192"/>
      <c r="T331" s="192"/>
      <c r="U331" s="104">
        <f aca="true" t="shared" si="56" ref="U331:U339">5*R331</f>
        <v>16459.575</v>
      </c>
      <c r="V331" s="75"/>
      <c r="W331" s="78" t="s">
        <v>78</v>
      </c>
      <c r="X331" s="79" t="s">
        <v>23</v>
      </c>
      <c r="Y331" s="67">
        <f>$D$66</f>
        <v>846.099</v>
      </c>
      <c r="Z331" s="192"/>
      <c r="AA331" s="192"/>
      <c r="AB331" s="104">
        <f aca="true" t="shared" si="57" ref="AB331:AB339">5*Y331</f>
        <v>4230.495</v>
      </c>
      <c r="AC331" s="75"/>
      <c r="AD331" s="75"/>
    </row>
    <row r="332" spans="2:30" ht="13.5">
      <c r="B332" s="78"/>
      <c r="C332" s="79" t="s">
        <v>24</v>
      </c>
      <c r="D332" s="102">
        <f>$E$70</f>
        <v>5023.62</v>
      </c>
      <c r="E332" s="188"/>
      <c r="F332" s="188"/>
      <c r="G332" s="104">
        <f t="shared" si="54"/>
        <v>25118.1</v>
      </c>
      <c r="H332" s="75"/>
      <c r="I332" s="78"/>
      <c r="J332" s="79" t="s">
        <v>24</v>
      </c>
      <c r="K332" s="102">
        <f>$E$58</f>
        <v>1160.194</v>
      </c>
      <c r="L332" s="188"/>
      <c r="M332" s="188"/>
      <c r="N332" s="104">
        <f t="shared" si="55"/>
        <v>5800.969999999999</v>
      </c>
      <c r="O332" s="75"/>
      <c r="P332" s="78"/>
      <c r="Q332" s="79" t="s">
        <v>24</v>
      </c>
      <c r="R332" s="67">
        <f>$E$62</f>
        <v>3034.603</v>
      </c>
      <c r="S332" s="192"/>
      <c r="T332" s="192"/>
      <c r="U332" s="104">
        <f t="shared" si="56"/>
        <v>15173.015</v>
      </c>
      <c r="V332" s="75"/>
      <c r="W332" s="78"/>
      <c r="X332" s="79" t="s">
        <v>24</v>
      </c>
      <c r="Y332" s="67">
        <f>$E$66</f>
        <v>828.823</v>
      </c>
      <c r="Z332" s="192"/>
      <c r="AA332" s="192"/>
      <c r="AB332" s="104">
        <f t="shared" si="57"/>
        <v>4144.115</v>
      </c>
      <c r="AC332" s="75"/>
      <c r="AD332" s="75"/>
    </row>
    <row r="333" spans="2:30" ht="13.5">
      <c r="B333" s="78"/>
      <c r="C333" s="79" t="s">
        <v>25</v>
      </c>
      <c r="D333" s="102">
        <f>$F$70</f>
        <v>5008.085</v>
      </c>
      <c r="E333" s="188"/>
      <c r="F333" s="188"/>
      <c r="G333" s="104">
        <f t="shared" si="54"/>
        <v>25040.425</v>
      </c>
      <c r="H333" s="75"/>
      <c r="I333" s="78"/>
      <c r="J333" s="79" t="s">
        <v>25</v>
      </c>
      <c r="K333" s="102">
        <f>$F$58</f>
        <v>1119.681</v>
      </c>
      <c r="L333" s="188"/>
      <c r="M333" s="188"/>
      <c r="N333" s="104">
        <f t="shared" si="55"/>
        <v>5598.405000000001</v>
      </c>
      <c r="O333" s="75"/>
      <c r="P333" s="78"/>
      <c r="Q333" s="79" t="s">
        <v>25</v>
      </c>
      <c r="R333" s="67">
        <f>$F$62</f>
        <v>3026.097</v>
      </c>
      <c r="S333" s="192"/>
      <c r="T333" s="192"/>
      <c r="U333" s="104">
        <f t="shared" si="56"/>
        <v>15130.485</v>
      </c>
      <c r="V333" s="75"/>
      <c r="W333" s="78"/>
      <c r="X333" s="79" t="s">
        <v>25</v>
      </c>
      <c r="Y333" s="67">
        <f>$F$66</f>
        <v>862.307</v>
      </c>
      <c r="Z333" s="192"/>
      <c r="AA333" s="192"/>
      <c r="AB333" s="104">
        <f t="shared" si="57"/>
        <v>4311.535</v>
      </c>
      <c r="AC333" s="75"/>
      <c r="AD333" s="75"/>
    </row>
    <row r="334" spans="2:30" ht="13.5">
      <c r="B334" s="78"/>
      <c r="C334" s="79" t="s">
        <v>26</v>
      </c>
      <c r="D334" s="102">
        <f>$G$70</f>
        <v>4925.338</v>
      </c>
      <c r="E334" s="188"/>
      <c r="F334" s="188"/>
      <c r="G334" s="104">
        <f t="shared" si="54"/>
        <v>24626.69</v>
      </c>
      <c r="H334" s="75"/>
      <c r="I334" s="78"/>
      <c r="J334" s="79" t="s">
        <v>26</v>
      </c>
      <c r="K334" s="102">
        <f>$G$58</f>
        <v>1081.706</v>
      </c>
      <c r="L334" s="188"/>
      <c r="M334" s="188"/>
      <c r="N334" s="104">
        <f t="shared" si="55"/>
        <v>5408.53</v>
      </c>
      <c r="O334" s="75"/>
      <c r="P334" s="78"/>
      <c r="Q334" s="79" t="s">
        <v>26</v>
      </c>
      <c r="R334" s="67">
        <f>$G$62</f>
        <v>3008.324</v>
      </c>
      <c r="S334" s="192"/>
      <c r="T334" s="192"/>
      <c r="U334" s="104">
        <f t="shared" si="56"/>
        <v>15041.62</v>
      </c>
      <c r="V334" s="75"/>
      <c r="W334" s="78"/>
      <c r="X334" s="79" t="s">
        <v>26</v>
      </c>
      <c r="Y334" s="67">
        <f>$G$66</f>
        <v>835.308</v>
      </c>
      <c r="Z334" s="192"/>
      <c r="AA334" s="192"/>
      <c r="AB334" s="104">
        <f t="shared" si="57"/>
        <v>4176.54</v>
      </c>
      <c r="AC334" s="75"/>
      <c r="AD334" s="75"/>
    </row>
    <row r="335" spans="2:30" ht="13.5">
      <c r="B335" s="78"/>
      <c r="C335" s="79" t="s">
        <v>27</v>
      </c>
      <c r="D335" s="102">
        <f>$H$70</f>
        <v>4977.422</v>
      </c>
      <c r="E335" s="188"/>
      <c r="F335" s="188"/>
      <c r="G335" s="104">
        <f t="shared" si="54"/>
        <v>24887.109999999997</v>
      </c>
      <c r="H335" s="75"/>
      <c r="I335" s="78"/>
      <c r="J335" s="79" t="s">
        <v>27</v>
      </c>
      <c r="K335" s="102">
        <f>$H$58</f>
        <v>1073.829</v>
      </c>
      <c r="L335" s="188"/>
      <c r="M335" s="188"/>
      <c r="N335" s="104">
        <f t="shared" si="55"/>
        <v>5369.1449999999995</v>
      </c>
      <c r="O335" s="75"/>
      <c r="P335" s="78"/>
      <c r="Q335" s="79" t="s">
        <v>27</v>
      </c>
      <c r="R335" s="67">
        <f>$H$62</f>
        <v>3114.337</v>
      </c>
      <c r="S335" s="192"/>
      <c r="T335" s="192"/>
      <c r="U335" s="104">
        <f t="shared" si="56"/>
        <v>15571.685</v>
      </c>
      <c r="V335" s="75"/>
      <c r="W335" s="78"/>
      <c r="X335" s="79" t="s">
        <v>27</v>
      </c>
      <c r="Y335" s="67">
        <f>$H$66</f>
        <v>789.256</v>
      </c>
      <c r="Z335" s="192"/>
      <c r="AA335" s="192"/>
      <c r="AB335" s="104">
        <f t="shared" si="57"/>
        <v>3946.2799999999997</v>
      </c>
      <c r="AC335" s="75"/>
      <c r="AD335" s="75"/>
    </row>
    <row r="336" spans="2:30" ht="13.5">
      <c r="B336" s="78"/>
      <c r="C336" s="79" t="s">
        <v>28</v>
      </c>
      <c r="D336" s="102">
        <f>$I$70</f>
        <v>5153.154</v>
      </c>
      <c r="E336" s="188"/>
      <c r="F336" s="188"/>
      <c r="G336" s="104">
        <f t="shared" si="54"/>
        <v>25765.770000000004</v>
      </c>
      <c r="H336" s="75"/>
      <c r="I336" s="78"/>
      <c r="J336" s="79" t="s">
        <v>28</v>
      </c>
      <c r="K336" s="102">
        <f>$I$58</f>
        <v>1066.686</v>
      </c>
      <c r="L336" s="188"/>
      <c r="M336" s="188"/>
      <c r="N336" s="104">
        <f t="shared" si="55"/>
        <v>5333.429999999999</v>
      </c>
      <c r="O336" s="75"/>
      <c r="P336" s="78"/>
      <c r="Q336" s="79" t="s">
        <v>28</v>
      </c>
      <c r="R336" s="67">
        <f>$I$62</f>
        <v>3252.692</v>
      </c>
      <c r="S336" s="192"/>
      <c r="T336" s="192"/>
      <c r="U336" s="104">
        <f t="shared" si="56"/>
        <v>16263.46</v>
      </c>
      <c r="V336" s="75"/>
      <c r="W336" s="78"/>
      <c r="X336" s="79" t="s">
        <v>28</v>
      </c>
      <c r="Y336" s="67">
        <f>$I$66</f>
        <v>833.776</v>
      </c>
      <c r="Z336" s="192"/>
      <c r="AA336" s="192"/>
      <c r="AB336" s="104">
        <f t="shared" si="57"/>
        <v>4168.88</v>
      </c>
      <c r="AC336" s="75"/>
      <c r="AD336" s="75"/>
    </row>
    <row r="337" spans="2:30" ht="13.5">
      <c r="B337" s="78"/>
      <c r="C337" s="79" t="s">
        <v>29</v>
      </c>
      <c r="D337" s="102">
        <f>$J$70</f>
        <v>5363.577</v>
      </c>
      <c r="E337" s="188"/>
      <c r="F337" s="188"/>
      <c r="G337" s="104">
        <f t="shared" si="54"/>
        <v>26817.885000000002</v>
      </c>
      <c r="H337" s="75"/>
      <c r="I337" s="78"/>
      <c r="J337" s="79" t="s">
        <v>29</v>
      </c>
      <c r="K337" s="102">
        <f>$J$58</f>
        <v>1064.825</v>
      </c>
      <c r="L337" s="188"/>
      <c r="M337" s="188"/>
      <c r="N337" s="104">
        <f t="shared" si="55"/>
        <v>5324.125</v>
      </c>
      <c r="O337" s="75"/>
      <c r="P337" s="78"/>
      <c r="Q337" s="79" t="s">
        <v>29</v>
      </c>
      <c r="R337" s="67">
        <f>$J$62</f>
        <v>3379.452</v>
      </c>
      <c r="S337" s="192"/>
      <c r="T337" s="192"/>
      <c r="U337" s="104">
        <f t="shared" si="56"/>
        <v>16897.260000000002</v>
      </c>
      <c r="V337" s="75"/>
      <c r="W337" s="78"/>
      <c r="X337" s="79" t="s">
        <v>29</v>
      </c>
      <c r="Y337" s="67">
        <f>$J$66</f>
        <v>919.3</v>
      </c>
      <c r="Z337" s="192"/>
      <c r="AA337" s="192"/>
      <c r="AB337" s="104">
        <f t="shared" si="57"/>
        <v>4596.5</v>
      </c>
      <c r="AC337" s="75"/>
      <c r="AD337" s="75"/>
    </row>
    <row r="338" spans="2:30" ht="13.5">
      <c r="B338" s="78"/>
      <c r="C338" s="79" t="s">
        <v>30</v>
      </c>
      <c r="D338" s="102">
        <f>$K$70</f>
        <v>5470.344</v>
      </c>
      <c r="E338" s="188"/>
      <c r="F338" s="188"/>
      <c r="G338" s="104">
        <f t="shared" si="54"/>
        <v>27351.72</v>
      </c>
      <c r="H338" s="75"/>
      <c r="I338" s="78"/>
      <c r="J338" s="79" t="s">
        <v>30</v>
      </c>
      <c r="K338" s="102">
        <f>$K$58</f>
        <v>1063.982</v>
      </c>
      <c r="L338" s="188"/>
      <c r="M338" s="188"/>
      <c r="N338" s="104">
        <f t="shared" si="55"/>
        <v>5319.91</v>
      </c>
      <c r="O338" s="75"/>
      <c r="P338" s="78"/>
      <c r="Q338" s="79" t="s">
        <v>30</v>
      </c>
      <c r="R338" s="67">
        <f>$K$62</f>
        <v>3425.741</v>
      </c>
      <c r="S338" s="192"/>
      <c r="T338" s="192"/>
      <c r="U338" s="104">
        <f t="shared" si="56"/>
        <v>17128.705</v>
      </c>
      <c r="V338" s="75"/>
      <c r="W338" s="78"/>
      <c r="X338" s="79" t="s">
        <v>30</v>
      </c>
      <c r="Y338" s="67">
        <f>$K$66</f>
        <v>980.621</v>
      </c>
      <c r="Z338" s="192"/>
      <c r="AA338" s="192"/>
      <c r="AB338" s="104">
        <f t="shared" si="57"/>
        <v>4903.105</v>
      </c>
      <c r="AC338" s="75"/>
      <c r="AD338" s="75"/>
    </row>
    <row r="339" spans="2:30" ht="14.25" thickBot="1">
      <c r="B339" s="85"/>
      <c r="C339" s="119" t="s">
        <v>31</v>
      </c>
      <c r="D339" s="110">
        <f>$L$70</f>
        <v>5593.47</v>
      </c>
      <c r="E339" s="189"/>
      <c r="F339" s="189"/>
      <c r="G339" s="105">
        <f t="shared" si="54"/>
        <v>27967.350000000002</v>
      </c>
      <c r="H339" s="75"/>
      <c r="I339" s="85"/>
      <c r="J339" s="119" t="s">
        <v>31</v>
      </c>
      <c r="K339" s="110">
        <f>$L$58</f>
        <v>1081.261</v>
      </c>
      <c r="L339" s="189"/>
      <c r="M339" s="189"/>
      <c r="N339" s="105">
        <f t="shared" si="55"/>
        <v>5406.305</v>
      </c>
      <c r="O339" s="75"/>
      <c r="P339" s="85"/>
      <c r="Q339" s="119" t="s">
        <v>31</v>
      </c>
      <c r="R339" s="71">
        <f>$L$62</f>
        <v>3505.227</v>
      </c>
      <c r="S339" s="193"/>
      <c r="T339" s="193"/>
      <c r="U339" s="105">
        <f t="shared" si="56"/>
        <v>17526.135</v>
      </c>
      <c r="V339" s="75"/>
      <c r="W339" s="85"/>
      <c r="X339" s="119" t="s">
        <v>31</v>
      </c>
      <c r="Y339" s="71">
        <f>$L$66</f>
        <v>1006.982</v>
      </c>
      <c r="Z339" s="193"/>
      <c r="AA339" s="193"/>
      <c r="AB339" s="105">
        <f t="shared" si="57"/>
        <v>5034.91</v>
      </c>
      <c r="AC339" s="75"/>
      <c r="AD339" s="75"/>
    </row>
    <row r="340" spans="2:28" ht="14.25" thickBot="1">
      <c r="B340" s="75"/>
      <c r="C340" s="75"/>
      <c r="D340" s="75"/>
      <c r="E340" s="75"/>
      <c r="F340" s="75"/>
      <c r="G340" s="75"/>
      <c r="I340" s="75"/>
      <c r="J340" s="75"/>
      <c r="K340" s="75"/>
      <c r="L340" s="75"/>
      <c r="M340" s="75"/>
      <c r="N340" s="75"/>
      <c r="P340" s="75"/>
      <c r="Q340" s="75"/>
      <c r="R340" s="75"/>
      <c r="S340" s="75"/>
      <c r="T340" s="75"/>
      <c r="U340" s="75"/>
      <c r="W340" s="75"/>
      <c r="X340" s="75"/>
      <c r="Y340" s="75"/>
      <c r="Z340" s="75"/>
      <c r="AA340" s="75"/>
      <c r="AB340" s="75"/>
    </row>
    <row r="341" spans="2:28" ht="12.75">
      <c r="B341" s="80" t="s">
        <v>100</v>
      </c>
      <c r="C341" s="114" t="s">
        <v>22</v>
      </c>
      <c r="D341" s="81">
        <f>$O$70</f>
        <v>9241.264</v>
      </c>
      <c r="E341" s="81">
        <f>$P$70</f>
        <v>1.2505792154234225</v>
      </c>
      <c r="F341" s="116">
        <f>(E341*D341)/100</f>
        <v>115.56932682640718</v>
      </c>
      <c r="G341" s="117">
        <f>4*D341</f>
        <v>36965.056</v>
      </c>
      <c r="I341" s="80" t="s">
        <v>102</v>
      </c>
      <c r="J341" s="114" t="s">
        <v>22</v>
      </c>
      <c r="K341" s="81">
        <f>$O$58</f>
        <v>2085.035</v>
      </c>
      <c r="L341" s="81">
        <f>$P$58</f>
        <v>2.296329786376247</v>
      </c>
      <c r="M341" s="116">
        <f>(L341*K341)/100</f>
        <v>47.87927976136997</v>
      </c>
      <c r="N341" s="117">
        <f>4*K341</f>
        <v>8340.14</v>
      </c>
      <c r="P341" s="80" t="s">
        <v>104</v>
      </c>
      <c r="Q341" s="114" t="s">
        <v>22</v>
      </c>
      <c r="R341" s="81">
        <f>$O$62</f>
        <v>6510.075</v>
      </c>
      <c r="S341" s="81">
        <f>$P$62</f>
        <v>1.5327352068939835</v>
      </c>
      <c r="T341" s="116">
        <f>(S341*R341)/100</f>
        <v>99.78221152020349</v>
      </c>
      <c r="U341" s="117">
        <f>4*R341</f>
        <v>26040.3</v>
      </c>
      <c r="W341" s="80" t="s">
        <v>105</v>
      </c>
      <c r="X341" s="114" t="s">
        <v>22</v>
      </c>
      <c r="Y341" s="81">
        <f>$O$66</f>
        <v>646.154</v>
      </c>
      <c r="Z341" s="81">
        <f>$P$66</f>
        <v>5.15</v>
      </c>
      <c r="AA341" s="116">
        <f>(Z341*Y341)/100</f>
        <v>33.276931000000005</v>
      </c>
      <c r="AB341" s="117">
        <f>4*Y341</f>
        <v>2584.616</v>
      </c>
    </row>
    <row r="342" spans="2:28" ht="12.75">
      <c r="B342" s="78" t="s">
        <v>78</v>
      </c>
      <c r="C342" s="79" t="s">
        <v>23</v>
      </c>
      <c r="D342" s="52">
        <f>$Q$70</f>
        <v>9265.568</v>
      </c>
      <c r="E342" s="52">
        <f>$R$70</f>
        <v>1.2455324556823653</v>
      </c>
      <c r="F342" s="88">
        <f aca="true" t="shared" si="58" ref="F342:F350">(E342*D342)/100</f>
        <v>115.40565664331942</v>
      </c>
      <c r="G342" s="118">
        <f aca="true" t="shared" si="59" ref="G342:G350">5*D342</f>
        <v>46327.84</v>
      </c>
      <c r="I342" s="78" t="s">
        <v>78</v>
      </c>
      <c r="J342" s="79" t="s">
        <v>23</v>
      </c>
      <c r="K342" s="52">
        <f>$Q$58</f>
        <v>1964.017</v>
      </c>
      <c r="L342" s="52">
        <f>$R$58</f>
        <v>2.4501070529707567</v>
      </c>
      <c r="M342" s="88">
        <f aca="true" t="shared" si="60" ref="M342:M350">(L342*K342)/100</f>
        <v>48.12051903854467</v>
      </c>
      <c r="N342" s="118">
        <f aca="true" t="shared" si="61" ref="N342:N350">5*K342</f>
        <v>9820.085000000001</v>
      </c>
      <c r="P342" s="78" t="s">
        <v>78</v>
      </c>
      <c r="Q342" s="79" t="s">
        <v>23</v>
      </c>
      <c r="R342" s="52">
        <f>$Q$62</f>
        <v>6685.073</v>
      </c>
      <c r="S342" s="52">
        <f>$R$62</f>
        <v>1.5022652257960403</v>
      </c>
      <c r="T342" s="88">
        <f aca="true" t="shared" si="62" ref="T342:T350">(S342*R342)/100</f>
        <v>100.42752699808013</v>
      </c>
      <c r="U342" s="118">
        <f aca="true" t="shared" si="63" ref="U342:U350">5*R342</f>
        <v>33425.365000000005</v>
      </c>
      <c r="W342" s="78" t="s">
        <v>78</v>
      </c>
      <c r="X342" s="79" t="s">
        <v>23</v>
      </c>
      <c r="Y342" s="52">
        <f>$Q$66</f>
        <v>616.478</v>
      </c>
      <c r="Z342" s="52">
        <f>$R$66</f>
        <v>5.24</v>
      </c>
      <c r="AA342" s="88">
        <f aca="true" t="shared" si="64" ref="AA342:AA350">(Z342*Y342)/100</f>
        <v>32.3034472</v>
      </c>
      <c r="AB342" s="118">
        <f aca="true" t="shared" si="65" ref="AB342:AB350">5*Y342</f>
        <v>3082.39</v>
      </c>
    </row>
    <row r="343" spans="2:28" ht="12.75">
      <c r="B343" s="78"/>
      <c r="C343" s="79" t="s">
        <v>24</v>
      </c>
      <c r="D343" s="52">
        <f>$S$70</f>
        <v>8671.945</v>
      </c>
      <c r="E343" s="52">
        <f>$T$70</f>
        <v>1.3089489988308551</v>
      </c>
      <c r="F343" s="88">
        <f t="shared" si="58"/>
        <v>113.51133725666239</v>
      </c>
      <c r="G343" s="118">
        <f t="shared" si="59"/>
        <v>43359.725</v>
      </c>
      <c r="I343" s="78"/>
      <c r="J343" s="79" t="s">
        <v>24</v>
      </c>
      <c r="K343" s="52">
        <f>$S$58</f>
        <v>1701.059</v>
      </c>
      <c r="L343" s="52">
        <f>$T$58</f>
        <v>2.7449769852878787</v>
      </c>
      <c r="M343" s="88">
        <f t="shared" si="60"/>
        <v>46.69367805616814</v>
      </c>
      <c r="N343" s="118">
        <f t="shared" si="61"/>
        <v>8505.295</v>
      </c>
      <c r="P343" s="78"/>
      <c r="Q343" s="79" t="s">
        <v>24</v>
      </c>
      <c r="R343" s="52">
        <f>$S$62</f>
        <v>6426.87</v>
      </c>
      <c r="S343" s="52">
        <f>$T$62</f>
        <v>1.5331559150033855</v>
      </c>
      <c r="T343" s="88">
        <f t="shared" si="62"/>
        <v>98.53393755457807</v>
      </c>
      <c r="U343" s="118">
        <f t="shared" si="63"/>
        <v>32134.35</v>
      </c>
      <c r="W343" s="78"/>
      <c r="X343" s="79" t="s">
        <v>24</v>
      </c>
      <c r="Y343" s="52">
        <f>$S$66</f>
        <v>544.016</v>
      </c>
      <c r="Z343" s="52">
        <f>$T$66</f>
        <v>5.8</v>
      </c>
      <c r="AA343" s="88">
        <f t="shared" si="64"/>
        <v>31.552927999999998</v>
      </c>
      <c r="AB343" s="118">
        <f t="shared" si="65"/>
        <v>2720.08</v>
      </c>
    </row>
    <row r="344" spans="2:28" ht="12.75">
      <c r="B344" s="78"/>
      <c r="C344" s="79" t="s">
        <v>25</v>
      </c>
      <c r="D344" s="52">
        <f>$U$70</f>
        <v>8105.501</v>
      </c>
      <c r="E344" s="52">
        <f>$V$70</f>
        <v>1.3343081309259317</v>
      </c>
      <c r="F344" s="88">
        <f t="shared" si="58"/>
        <v>108.1523588952827</v>
      </c>
      <c r="G344" s="118">
        <f t="shared" si="59"/>
        <v>40527.505000000005</v>
      </c>
      <c r="I344" s="78"/>
      <c r="J344" s="79" t="s">
        <v>25</v>
      </c>
      <c r="K344" s="52">
        <f>$U$58</f>
        <v>1523.29</v>
      </c>
      <c r="L344" s="52">
        <f>$V$58</f>
        <v>2.9305649485533736</v>
      </c>
      <c r="M344" s="88">
        <f t="shared" si="60"/>
        <v>44.64100280481868</v>
      </c>
      <c r="N344" s="118">
        <f t="shared" si="61"/>
        <v>7616.45</v>
      </c>
      <c r="P344" s="78"/>
      <c r="Q344" s="79" t="s">
        <v>25</v>
      </c>
      <c r="R344" s="52">
        <f>$U$62</f>
        <v>6086.968</v>
      </c>
      <c r="S344" s="52">
        <f>$V$62</f>
        <v>1.5500085190264987</v>
      </c>
      <c r="T344" s="88">
        <f t="shared" si="62"/>
        <v>94.34852255041689</v>
      </c>
      <c r="U344" s="118">
        <f t="shared" si="63"/>
        <v>30434.84</v>
      </c>
      <c r="W344" s="78"/>
      <c r="X344" s="79" t="s">
        <v>25</v>
      </c>
      <c r="Y344" s="52">
        <f>$U$66</f>
        <v>495.243</v>
      </c>
      <c r="Z344" s="52">
        <f>$V$66</f>
        <v>5.72</v>
      </c>
      <c r="AA344" s="88">
        <f t="shared" si="64"/>
        <v>28.327899600000002</v>
      </c>
      <c r="AB344" s="118">
        <f t="shared" si="65"/>
        <v>2476.215</v>
      </c>
    </row>
    <row r="345" spans="2:28" ht="12.75">
      <c r="B345" s="78"/>
      <c r="C345" s="79" t="s">
        <v>26</v>
      </c>
      <c r="D345" s="52">
        <f>$W$70</f>
        <v>7392.964</v>
      </c>
      <c r="E345" s="52">
        <f>$X$70</f>
        <v>1.3969894430306617</v>
      </c>
      <c r="F345" s="88">
        <f t="shared" si="58"/>
        <v>103.27892660705733</v>
      </c>
      <c r="G345" s="118">
        <f t="shared" si="59"/>
        <v>36964.82</v>
      </c>
      <c r="I345" s="78"/>
      <c r="J345" s="79" t="s">
        <v>26</v>
      </c>
      <c r="K345" s="52">
        <f>$W$58</f>
        <v>1395.369</v>
      </c>
      <c r="L345" s="52">
        <f>$X$58</f>
        <v>3.05131092305957</v>
      </c>
      <c r="M345" s="88">
        <f t="shared" si="60"/>
        <v>42.577046713987095</v>
      </c>
      <c r="N345" s="118">
        <f t="shared" si="61"/>
        <v>6976.844999999999</v>
      </c>
      <c r="P345" s="78"/>
      <c r="Q345" s="79" t="s">
        <v>26</v>
      </c>
      <c r="R345" s="52">
        <f>$W$62</f>
        <v>5499.721</v>
      </c>
      <c r="S345" s="52">
        <f>$X$62</f>
        <v>1.638754677497151</v>
      </c>
      <c r="T345" s="88">
        <f t="shared" si="62"/>
        <v>90.1269351367931</v>
      </c>
      <c r="U345" s="118">
        <f t="shared" si="63"/>
        <v>27498.604999999996</v>
      </c>
      <c r="W345" s="78"/>
      <c r="X345" s="79" t="s">
        <v>26</v>
      </c>
      <c r="Y345" s="52">
        <f>$W$66</f>
        <v>497.874</v>
      </c>
      <c r="Z345" s="52">
        <f>$X$66</f>
        <v>5.43</v>
      </c>
      <c r="AA345" s="88">
        <f t="shared" si="64"/>
        <v>27.034558200000003</v>
      </c>
      <c r="AB345" s="118">
        <f t="shared" si="65"/>
        <v>2489.37</v>
      </c>
    </row>
    <row r="346" spans="2:28" ht="12.75">
      <c r="B346" s="78"/>
      <c r="C346" s="79" t="s">
        <v>27</v>
      </c>
      <c r="D346" s="52">
        <f>$Y$70</f>
        <v>7120.954</v>
      </c>
      <c r="E346" s="52">
        <f>$Z$70</f>
        <v>1.401047191501581</v>
      </c>
      <c r="F346" s="88">
        <f t="shared" si="58"/>
        <v>99.7679260251195</v>
      </c>
      <c r="G346" s="118">
        <f t="shared" si="59"/>
        <v>35604.77</v>
      </c>
      <c r="I346" s="78"/>
      <c r="J346" s="79" t="s">
        <v>27</v>
      </c>
      <c r="K346" s="52">
        <f>$Y$58</f>
        <v>1397.291</v>
      </c>
      <c r="L346" s="52">
        <f>$Z$58</f>
        <v>2.969876221568151</v>
      </c>
      <c r="M346" s="88">
        <f t="shared" si="60"/>
        <v>41.497813155111835</v>
      </c>
      <c r="N346" s="118">
        <f t="shared" si="61"/>
        <v>6986.455</v>
      </c>
      <c r="P346" s="78"/>
      <c r="Q346" s="79" t="s">
        <v>27</v>
      </c>
      <c r="R346" s="52">
        <f>$Y$62</f>
        <v>5186.344</v>
      </c>
      <c r="S346" s="52">
        <f>$Z$62</f>
        <v>1.661296077903304</v>
      </c>
      <c r="T346" s="88">
        <f t="shared" si="62"/>
        <v>86.16052945857332</v>
      </c>
      <c r="U346" s="118">
        <f t="shared" si="63"/>
        <v>25931.72</v>
      </c>
      <c r="W346" s="78"/>
      <c r="X346" s="79" t="s">
        <v>27</v>
      </c>
      <c r="Y346" s="52">
        <f>$Y$66</f>
        <v>537.319</v>
      </c>
      <c r="Z346" s="52">
        <f>$Z$66</f>
        <v>5.29</v>
      </c>
      <c r="AA346" s="88">
        <f t="shared" si="64"/>
        <v>28.4241751</v>
      </c>
      <c r="AB346" s="118">
        <f t="shared" si="65"/>
        <v>2686.595</v>
      </c>
    </row>
    <row r="347" spans="2:28" ht="12.75">
      <c r="B347" s="78"/>
      <c r="C347" s="79" t="s">
        <v>28</v>
      </c>
      <c r="D347" s="52">
        <f>$AA$70</f>
        <v>7116.132</v>
      </c>
      <c r="E347" s="52">
        <f>$AB$70</f>
        <v>1.3889826306128268</v>
      </c>
      <c r="F347" s="88">
        <f t="shared" si="58"/>
        <v>98.84183745148115</v>
      </c>
      <c r="G347" s="118">
        <f t="shared" si="59"/>
        <v>35580.659999999996</v>
      </c>
      <c r="I347" s="78"/>
      <c r="J347" s="79" t="s">
        <v>28</v>
      </c>
      <c r="K347" s="52">
        <f>$AA$58</f>
        <v>1493.418</v>
      </c>
      <c r="L347" s="52">
        <f>$AB$58</f>
        <v>2.8146984058974014</v>
      </c>
      <c r="M347" s="88">
        <f t="shared" si="60"/>
        <v>42.03521263938485</v>
      </c>
      <c r="N347" s="118">
        <f t="shared" si="61"/>
        <v>7467.089999999999</v>
      </c>
      <c r="P347" s="78"/>
      <c r="Q347" s="79" t="s">
        <v>28</v>
      </c>
      <c r="R347" s="52">
        <f>$AA$62</f>
        <v>5035.15</v>
      </c>
      <c r="S347" s="52">
        <f>$AB$62</f>
        <v>1.6744457881830428</v>
      </c>
      <c r="T347" s="88">
        <f t="shared" si="62"/>
        <v>84.31085710369847</v>
      </c>
      <c r="U347" s="118">
        <f t="shared" si="63"/>
        <v>25175.75</v>
      </c>
      <c r="W347" s="78"/>
      <c r="X347" s="79" t="s">
        <v>28</v>
      </c>
      <c r="Y347" s="52">
        <f>$AA$66</f>
        <v>587.564</v>
      </c>
      <c r="Z347" s="52">
        <f>$AB$66</f>
        <v>5.09</v>
      </c>
      <c r="AA347" s="88">
        <f t="shared" si="64"/>
        <v>29.907007599999996</v>
      </c>
      <c r="AB347" s="118">
        <f t="shared" si="65"/>
        <v>2937.8199999999997</v>
      </c>
    </row>
    <row r="348" spans="2:28" ht="12.75">
      <c r="B348" s="78"/>
      <c r="C348" s="79" t="s">
        <v>29</v>
      </c>
      <c r="D348" s="52">
        <f>$AC$70</f>
        <v>7610.754</v>
      </c>
      <c r="E348" s="52">
        <f>$AD$70</f>
        <v>1.3204270705163608</v>
      </c>
      <c r="F348" s="88">
        <f t="shared" si="58"/>
        <v>100.49445608640676</v>
      </c>
      <c r="G348" s="118">
        <f t="shared" si="59"/>
        <v>38053.77</v>
      </c>
      <c r="I348" s="78"/>
      <c r="J348" s="79" t="s">
        <v>29</v>
      </c>
      <c r="K348" s="52">
        <f>$AC$58</f>
        <v>1669.425</v>
      </c>
      <c r="L348" s="52">
        <f>$AD$58</f>
        <v>2.5796492963788786</v>
      </c>
      <c r="M348" s="88">
        <f t="shared" si="60"/>
        <v>43.06531026607309</v>
      </c>
      <c r="N348" s="118">
        <f t="shared" si="61"/>
        <v>8347.125</v>
      </c>
      <c r="P348" s="78"/>
      <c r="Q348" s="79" t="s">
        <v>29</v>
      </c>
      <c r="R348" s="52">
        <f>$AC$62</f>
        <v>5284.946</v>
      </c>
      <c r="S348" s="52">
        <f>$AD$62</f>
        <v>1.6198642159834933</v>
      </c>
      <c r="T348" s="88">
        <f t="shared" si="62"/>
        <v>85.60894908805099</v>
      </c>
      <c r="U348" s="118">
        <f t="shared" si="63"/>
        <v>26424.73</v>
      </c>
      <c r="W348" s="78"/>
      <c r="X348" s="79" t="s">
        <v>29</v>
      </c>
      <c r="Y348" s="52">
        <f>$AC$66</f>
        <v>656.383</v>
      </c>
      <c r="Z348" s="52">
        <f>$AD$66</f>
        <v>4.61</v>
      </c>
      <c r="AA348" s="88">
        <f t="shared" si="64"/>
        <v>30.2592563</v>
      </c>
      <c r="AB348" s="118">
        <f t="shared" si="65"/>
        <v>3281.915</v>
      </c>
    </row>
    <row r="349" spans="2:28" ht="12.75">
      <c r="B349" s="78"/>
      <c r="C349" s="79" t="s">
        <v>30</v>
      </c>
      <c r="D349" s="52">
        <f>$AE$70</f>
        <v>8240.836</v>
      </c>
      <c r="E349" s="52">
        <f>$AF$70</f>
        <v>1.2089643040026645</v>
      </c>
      <c r="F349" s="88">
        <f t="shared" si="58"/>
        <v>99.628765591401</v>
      </c>
      <c r="G349" s="118">
        <f t="shared" si="59"/>
        <v>41204.17999999999</v>
      </c>
      <c r="I349" s="78"/>
      <c r="J349" s="79" t="s">
        <v>30</v>
      </c>
      <c r="K349" s="52">
        <f>$AE$58</f>
        <v>1868.326</v>
      </c>
      <c r="L349" s="52">
        <f>$AF$58</f>
        <v>2.3467592108629343</v>
      </c>
      <c r="M349" s="88">
        <f t="shared" si="60"/>
        <v>43.84511249394703</v>
      </c>
      <c r="N349" s="118">
        <f t="shared" si="61"/>
        <v>9341.630000000001</v>
      </c>
      <c r="P349" s="78"/>
      <c r="Q349" s="79" t="s">
        <v>30</v>
      </c>
      <c r="R349" s="52">
        <f>$AE$62</f>
        <v>5667.964</v>
      </c>
      <c r="S349" s="52">
        <f>$AF$62</f>
        <v>1.487349615476952</v>
      </c>
      <c r="T349" s="88">
        <f t="shared" si="62"/>
        <v>84.30244075937208</v>
      </c>
      <c r="U349" s="118">
        <f t="shared" si="63"/>
        <v>28339.82</v>
      </c>
      <c r="W349" s="78"/>
      <c r="X349" s="79" t="s">
        <v>30</v>
      </c>
      <c r="Y349" s="52">
        <f>$AE$66</f>
        <v>704.546</v>
      </c>
      <c r="Z349" s="52">
        <f>$AF$66</f>
        <v>4.25</v>
      </c>
      <c r="AA349" s="88">
        <f t="shared" si="64"/>
        <v>29.943205000000003</v>
      </c>
      <c r="AB349" s="118">
        <f t="shared" si="65"/>
        <v>3522.7300000000005</v>
      </c>
    </row>
    <row r="350" spans="2:28" ht="13.5" thickBot="1">
      <c r="B350" s="85"/>
      <c r="C350" s="119" t="s">
        <v>31</v>
      </c>
      <c r="D350" s="69">
        <f>$AG$70</f>
        <v>8806.076</v>
      </c>
      <c r="E350" s="69">
        <f>$AH$70</f>
        <v>1.0554238470896442</v>
      </c>
      <c r="F350" s="120">
        <f t="shared" si="58"/>
        <v>92.94142609683784</v>
      </c>
      <c r="G350" s="121">
        <f t="shared" si="59"/>
        <v>44030.38</v>
      </c>
      <c r="I350" s="85"/>
      <c r="J350" s="119" t="s">
        <v>31</v>
      </c>
      <c r="K350" s="69">
        <f>$AG$58</f>
        <v>2044.574</v>
      </c>
      <c r="L350" s="69">
        <f>$AH$58</f>
        <v>2.151896367118388</v>
      </c>
      <c r="M350" s="120">
        <f t="shared" si="60"/>
        <v>43.99711362904711</v>
      </c>
      <c r="N350" s="121">
        <f t="shared" si="61"/>
        <v>10222.87</v>
      </c>
      <c r="P350" s="85"/>
      <c r="Q350" s="119" t="s">
        <v>31</v>
      </c>
      <c r="R350" s="69">
        <f>$AG$62</f>
        <v>6035.049</v>
      </c>
      <c r="S350" s="69">
        <f>$AH$62</f>
        <v>1.356541741331308</v>
      </c>
      <c r="T350" s="120">
        <f t="shared" si="62"/>
        <v>81.86795879479769</v>
      </c>
      <c r="U350" s="121">
        <f t="shared" si="63"/>
        <v>30175.245</v>
      </c>
      <c r="W350" s="85"/>
      <c r="X350" s="119" t="s">
        <v>31</v>
      </c>
      <c r="Y350" s="69">
        <f>$AG$66</f>
        <v>726.453</v>
      </c>
      <c r="Z350" s="69">
        <f>$AH$66</f>
        <v>4.04</v>
      </c>
      <c r="AA350" s="120">
        <f t="shared" si="64"/>
        <v>29.3487012</v>
      </c>
      <c r="AB350" s="121">
        <f t="shared" si="65"/>
        <v>3632.265</v>
      </c>
    </row>
    <row r="351" ht="13.5" thickBot="1"/>
    <row r="352" spans="2:30" ht="12.75">
      <c r="B352" s="80" t="s">
        <v>123</v>
      </c>
      <c r="C352" s="114" t="s">
        <v>22</v>
      </c>
      <c r="D352" s="190"/>
      <c r="E352" s="190"/>
      <c r="F352" s="190"/>
      <c r="G352" s="103">
        <f>$C$91</f>
        <v>126386.053</v>
      </c>
      <c r="H352" s="53"/>
      <c r="I352" s="80" t="s">
        <v>101</v>
      </c>
      <c r="J352" s="114" t="s">
        <v>22</v>
      </c>
      <c r="K352" s="190"/>
      <c r="L352" s="190"/>
      <c r="M352" s="190"/>
      <c r="N352" s="103">
        <f>$C$79</f>
        <v>26770.39</v>
      </c>
      <c r="O352" s="53"/>
      <c r="P352" s="80" t="s">
        <v>103</v>
      </c>
      <c r="Q352" s="114" t="s">
        <v>22</v>
      </c>
      <c r="R352" s="190"/>
      <c r="S352" s="190"/>
      <c r="T352" s="190"/>
      <c r="U352" s="103">
        <f>$C$83</f>
        <v>80189.022</v>
      </c>
      <c r="V352" s="53"/>
      <c r="W352" s="80" t="s">
        <v>124</v>
      </c>
      <c r="X352" s="114" t="s">
        <v>22</v>
      </c>
      <c r="Y352" s="190"/>
      <c r="Z352" s="190"/>
      <c r="AA352" s="190"/>
      <c r="AB352" s="103">
        <f>$C$87</f>
        <v>19426.641</v>
      </c>
      <c r="AC352" s="53"/>
      <c r="AD352" s="53"/>
    </row>
    <row r="353" spans="2:30" ht="13.5">
      <c r="B353" s="78" t="s">
        <v>76</v>
      </c>
      <c r="C353" s="79" t="s">
        <v>23</v>
      </c>
      <c r="D353" s="188"/>
      <c r="E353" s="188"/>
      <c r="F353" s="188"/>
      <c r="G353" s="104">
        <f>$D$91</f>
        <v>121660.351</v>
      </c>
      <c r="H353" s="75"/>
      <c r="I353" s="78" t="s">
        <v>76</v>
      </c>
      <c r="J353" s="79" t="s">
        <v>23</v>
      </c>
      <c r="K353" s="188"/>
      <c r="L353" s="188"/>
      <c r="M353" s="188"/>
      <c r="N353" s="104">
        <f>$D$79</f>
        <v>25600.277</v>
      </c>
      <c r="O353" s="75"/>
      <c r="P353" s="78" t="s">
        <v>76</v>
      </c>
      <c r="Q353" s="79" t="s">
        <v>23</v>
      </c>
      <c r="R353" s="188"/>
      <c r="S353" s="188"/>
      <c r="T353" s="188"/>
      <c r="U353" s="104">
        <f>$D$83</f>
        <v>77472.844</v>
      </c>
      <c r="V353" s="75"/>
      <c r="W353" s="78" t="s">
        <v>76</v>
      </c>
      <c r="X353" s="79" t="s">
        <v>23</v>
      </c>
      <c r="Y353" s="188"/>
      <c r="Z353" s="188"/>
      <c r="AA353" s="188"/>
      <c r="AB353" s="104">
        <f>$D$87</f>
        <v>18587.23</v>
      </c>
      <c r="AC353" s="75"/>
      <c r="AD353" s="75"/>
    </row>
    <row r="354" spans="2:30" ht="13.5">
      <c r="B354" s="78" t="s">
        <v>143</v>
      </c>
      <c r="C354" s="79" t="s">
        <v>24</v>
      </c>
      <c r="D354" s="188"/>
      <c r="E354" s="188"/>
      <c r="F354" s="188"/>
      <c r="G354" s="104">
        <f>$E$91</f>
        <v>118204.936</v>
      </c>
      <c r="H354" s="75"/>
      <c r="I354" s="78" t="s">
        <v>143</v>
      </c>
      <c r="J354" s="79" t="s">
        <v>24</v>
      </c>
      <c r="K354" s="188"/>
      <c r="L354" s="188"/>
      <c r="M354" s="188"/>
      <c r="N354" s="104">
        <f>$E$79</f>
        <v>25268.891</v>
      </c>
      <c r="O354" s="75"/>
      <c r="P354" s="78" t="s">
        <v>143</v>
      </c>
      <c r="Q354" s="79" t="s">
        <v>24</v>
      </c>
      <c r="R354" s="188"/>
      <c r="S354" s="188"/>
      <c r="T354" s="188"/>
      <c r="U354" s="104">
        <f>$E$83</f>
        <v>75147.847</v>
      </c>
      <c r="V354" s="75"/>
      <c r="W354" s="78" t="s">
        <v>143</v>
      </c>
      <c r="X354" s="79" t="s">
        <v>24</v>
      </c>
      <c r="Y354" s="188"/>
      <c r="Z354" s="188"/>
      <c r="AA354" s="188"/>
      <c r="AB354" s="104">
        <f>$E$87</f>
        <v>17788.198</v>
      </c>
      <c r="AC354" s="75"/>
      <c r="AD354" s="75"/>
    </row>
    <row r="355" spans="2:30" ht="13.5">
      <c r="B355" s="78" t="s">
        <v>144</v>
      </c>
      <c r="C355" s="79" t="s">
        <v>25</v>
      </c>
      <c r="D355" s="188"/>
      <c r="E355" s="188"/>
      <c r="F355" s="188"/>
      <c r="G355" s="104">
        <f>$F$91</f>
        <v>115429.39</v>
      </c>
      <c r="H355" s="75"/>
      <c r="I355" s="78" t="s">
        <v>144</v>
      </c>
      <c r="J355" s="79" t="s">
        <v>25</v>
      </c>
      <c r="K355" s="188"/>
      <c r="L355" s="188"/>
      <c r="M355" s="188"/>
      <c r="N355" s="104">
        <f>$F$79</f>
        <v>25095.338</v>
      </c>
      <c r="O355" s="75"/>
      <c r="P355" s="78" t="s">
        <v>144</v>
      </c>
      <c r="Q355" s="79" t="s">
        <v>25</v>
      </c>
      <c r="R355" s="188"/>
      <c r="S355" s="188"/>
      <c r="T355" s="188"/>
      <c r="U355" s="104">
        <f>$F$83</f>
        <v>72845.216</v>
      </c>
      <c r="V355" s="75"/>
      <c r="W355" s="78" t="s">
        <v>144</v>
      </c>
      <c r="X355" s="79" t="s">
        <v>25</v>
      </c>
      <c r="Y355" s="188"/>
      <c r="Z355" s="188"/>
      <c r="AA355" s="188"/>
      <c r="AB355" s="104">
        <f>$F$87</f>
        <v>17488.836</v>
      </c>
      <c r="AC355" s="75"/>
      <c r="AD355" s="75"/>
    </row>
    <row r="356" spans="2:30" ht="13.5">
      <c r="B356" s="78"/>
      <c r="C356" s="79" t="s">
        <v>26</v>
      </c>
      <c r="D356" s="188"/>
      <c r="E356" s="188"/>
      <c r="F356" s="188"/>
      <c r="G356" s="104">
        <f>$G$91</f>
        <v>111853.032</v>
      </c>
      <c r="H356" s="75"/>
      <c r="I356" s="78"/>
      <c r="J356" s="79" t="s">
        <v>26</v>
      </c>
      <c r="K356" s="188"/>
      <c r="L356" s="188"/>
      <c r="M356" s="188"/>
      <c r="N356" s="104">
        <f>$G$79</f>
        <v>24928.149</v>
      </c>
      <c r="O356" s="75"/>
      <c r="P356" s="78"/>
      <c r="Q356" s="79" t="s">
        <v>26</v>
      </c>
      <c r="R356" s="188"/>
      <c r="S356" s="188"/>
      <c r="T356" s="188"/>
      <c r="U356" s="104">
        <f>$G$83</f>
        <v>69005.988</v>
      </c>
      <c r="V356" s="75"/>
      <c r="W356" s="78"/>
      <c r="X356" s="79" t="s">
        <v>26</v>
      </c>
      <c r="Y356" s="188"/>
      <c r="Z356" s="188"/>
      <c r="AA356" s="188"/>
      <c r="AB356" s="104">
        <f>$G$87</f>
        <v>17918.895</v>
      </c>
      <c r="AC356" s="75"/>
      <c r="AD356" s="75"/>
    </row>
    <row r="357" spans="2:30" ht="13.5">
      <c r="B357" s="78"/>
      <c r="C357" s="79" t="s">
        <v>27</v>
      </c>
      <c r="D357" s="188"/>
      <c r="E357" s="188"/>
      <c r="F357" s="188"/>
      <c r="G357" s="104">
        <f>$H$91</f>
        <v>110219.086</v>
      </c>
      <c r="H357" s="75"/>
      <c r="I357" s="78"/>
      <c r="J357" s="79" t="s">
        <v>27</v>
      </c>
      <c r="K357" s="188"/>
      <c r="L357" s="188"/>
      <c r="M357" s="188"/>
      <c r="N357" s="104">
        <f>$H$79</f>
        <v>25038.437</v>
      </c>
      <c r="O357" s="75"/>
      <c r="P357" s="78"/>
      <c r="Q357" s="79" t="s">
        <v>27</v>
      </c>
      <c r="R357" s="188"/>
      <c r="S357" s="188"/>
      <c r="T357" s="188"/>
      <c r="U357" s="104">
        <f>$H$83</f>
        <v>67751.729</v>
      </c>
      <c r="V357" s="75"/>
      <c r="W357" s="78"/>
      <c r="X357" s="79" t="s">
        <v>27</v>
      </c>
      <c r="Y357" s="188"/>
      <c r="Z357" s="188"/>
      <c r="AA357" s="188"/>
      <c r="AB357" s="104">
        <f>$H$87</f>
        <v>17428.92</v>
      </c>
      <c r="AC357" s="75"/>
      <c r="AD357" s="75"/>
    </row>
    <row r="358" spans="2:30" ht="13.5">
      <c r="B358" s="78"/>
      <c r="C358" s="79" t="s">
        <v>28</v>
      </c>
      <c r="D358" s="188"/>
      <c r="E358" s="188"/>
      <c r="F358" s="188"/>
      <c r="G358" s="104">
        <f>$I$91</f>
        <v>111198.606</v>
      </c>
      <c r="H358" s="75"/>
      <c r="I358" s="78"/>
      <c r="J358" s="79" t="s">
        <v>28</v>
      </c>
      <c r="K358" s="188"/>
      <c r="L358" s="188"/>
      <c r="M358" s="188"/>
      <c r="N358" s="104">
        <f>$I$79</f>
        <v>25359.106</v>
      </c>
      <c r="O358" s="75"/>
      <c r="P358" s="78"/>
      <c r="Q358" s="79" t="s">
        <v>28</v>
      </c>
      <c r="R358" s="188"/>
      <c r="S358" s="188"/>
      <c r="T358" s="188"/>
      <c r="U358" s="104">
        <f>$I$83</f>
        <v>68451.195</v>
      </c>
      <c r="V358" s="75"/>
      <c r="W358" s="78"/>
      <c r="X358" s="79" t="s">
        <v>28</v>
      </c>
      <c r="Y358" s="188"/>
      <c r="Z358" s="188"/>
      <c r="AA358" s="188"/>
      <c r="AB358" s="104">
        <f>$I$87</f>
        <v>17388.305</v>
      </c>
      <c r="AC358" s="75"/>
      <c r="AD358" s="75"/>
    </row>
    <row r="359" spans="2:30" ht="13.5">
      <c r="B359" s="78"/>
      <c r="C359" s="79" t="s">
        <v>29</v>
      </c>
      <c r="D359" s="188"/>
      <c r="E359" s="188"/>
      <c r="F359" s="188"/>
      <c r="G359" s="104">
        <f>$J$91</f>
        <v>115149.991</v>
      </c>
      <c r="H359" s="75"/>
      <c r="I359" s="78"/>
      <c r="J359" s="79" t="s">
        <v>29</v>
      </c>
      <c r="K359" s="188"/>
      <c r="L359" s="188"/>
      <c r="M359" s="188"/>
      <c r="N359" s="104">
        <f>$J$79</f>
        <v>25450.355</v>
      </c>
      <c r="O359" s="75"/>
      <c r="P359" s="78"/>
      <c r="Q359" s="79" t="s">
        <v>29</v>
      </c>
      <c r="R359" s="188"/>
      <c r="S359" s="188"/>
      <c r="T359" s="188"/>
      <c r="U359" s="104">
        <f>$J$83</f>
        <v>70798.976</v>
      </c>
      <c r="V359" s="75"/>
      <c r="W359" s="78"/>
      <c r="X359" s="79" t="s">
        <v>29</v>
      </c>
      <c r="Y359" s="188"/>
      <c r="Z359" s="188"/>
      <c r="AA359" s="188"/>
      <c r="AB359" s="104">
        <f>$J$87</f>
        <v>18900.66</v>
      </c>
      <c r="AC359" s="75"/>
      <c r="AD359" s="75"/>
    </row>
    <row r="360" spans="2:30" ht="13.5">
      <c r="B360" s="78"/>
      <c r="C360" s="79" t="s">
        <v>30</v>
      </c>
      <c r="D360" s="188"/>
      <c r="E360" s="188"/>
      <c r="F360" s="188"/>
      <c r="G360" s="104">
        <f>$K$91</f>
        <v>117432.984</v>
      </c>
      <c r="H360" s="75"/>
      <c r="I360" s="78"/>
      <c r="J360" s="79" t="s">
        <v>30</v>
      </c>
      <c r="K360" s="188"/>
      <c r="L360" s="188"/>
      <c r="M360" s="188"/>
      <c r="N360" s="104">
        <f>$K$79</f>
        <v>25704.876</v>
      </c>
      <c r="O360" s="75"/>
      <c r="P360" s="78"/>
      <c r="Q360" s="79" t="s">
        <v>30</v>
      </c>
      <c r="R360" s="188"/>
      <c r="S360" s="188"/>
      <c r="T360" s="188"/>
      <c r="U360" s="104">
        <f>$K$83</f>
        <v>71161.32</v>
      </c>
      <c r="V360" s="75"/>
      <c r="W360" s="78"/>
      <c r="X360" s="79" t="s">
        <v>30</v>
      </c>
      <c r="Y360" s="188"/>
      <c r="Z360" s="188"/>
      <c r="AA360" s="188"/>
      <c r="AB360" s="104">
        <f>$K$87</f>
        <v>20566.788</v>
      </c>
      <c r="AC360" s="75"/>
      <c r="AD360" s="75"/>
    </row>
    <row r="361" spans="2:30" ht="14.25" thickBot="1">
      <c r="B361" s="85"/>
      <c r="C361" s="119" t="s">
        <v>31</v>
      </c>
      <c r="D361" s="189"/>
      <c r="E361" s="189"/>
      <c r="F361" s="189"/>
      <c r="G361" s="105">
        <f>$L$91</f>
        <v>123745.225</v>
      </c>
      <c r="H361" s="75"/>
      <c r="I361" s="85"/>
      <c r="J361" s="119" t="s">
        <v>31</v>
      </c>
      <c r="K361" s="189"/>
      <c r="L361" s="189"/>
      <c r="M361" s="189"/>
      <c r="N361" s="105">
        <f>$L$79</f>
        <v>26895.916</v>
      </c>
      <c r="O361" s="75"/>
      <c r="P361" s="85"/>
      <c r="Q361" s="119" t="s">
        <v>31</v>
      </c>
      <c r="R361" s="189"/>
      <c r="S361" s="189"/>
      <c r="T361" s="189"/>
      <c r="U361" s="105">
        <f>$L$83</f>
        <v>73852.626</v>
      </c>
      <c r="V361" s="75"/>
      <c r="W361" s="85"/>
      <c r="X361" s="119" t="s">
        <v>31</v>
      </c>
      <c r="Y361" s="189"/>
      <c r="Z361" s="189"/>
      <c r="AA361" s="189"/>
      <c r="AB361" s="105">
        <f>$L$87</f>
        <v>22996.683</v>
      </c>
      <c r="AC361" s="75"/>
      <c r="AD361" s="75"/>
    </row>
    <row r="362" spans="2:28" ht="14.25" thickBot="1">
      <c r="B362" s="75"/>
      <c r="C362" s="75"/>
      <c r="D362" s="75"/>
      <c r="E362" s="75"/>
      <c r="F362" s="75"/>
      <c r="G362" s="75"/>
      <c r="I362" s="75"/>
      <c r="J362" s="75"/>
      <c r="K362" s="75"/>
      <c r="L362" s="75"/>
      <c r="M362" s="75"/>
      <c r="N362" s="75"/>
      <c r="P362" s="75"/>
      <c r="Q362" s="75"/>
      <c r="R362" s="75"/>
      <c r="S362" s="75"/>
      <c r="T362" s="75"/>
      <c r="U362" s="75"/>
      <c r="W362" s="75"/>
      <c r="X362" s="75"/>
      <c r="Y362" s="75"/>
      <c r="Z362" s="75"/>
      <c r="AA362" s="75"/>
      <c r="AB362" s="75"/>
    </row>
    <row r="363" spans="2:28" ht="12.75">
      <c r="B363" s="80" t="s">
        <v>100</v>
      </c>
      <c r="C363" s="114" t="s">
        <v>22</v>
      </c>
      <c r="D363" s="190"/>
      <c r="E363" s="190"/>
      <c r="F363" s="190"/>
      <c r="G363" s="117">
        <f>$O$91</f>
        <v>223592.621</v>
      </c>
      <c r="I363" s="80" t="s">
        <v>102</v>
      </c>
      <c r="J363" s="114" t="s">
        <v>22</v>
      </c>
      <c r="K363" s="190"/>
      <c r="L363" s="190"/>
      <c r="M363" s="190"/>
      <c r="N363" s="117">
        <f>$O$79</f>
        <v>62460.318</v>
      </c>
      <c r="P363" s="80" t="s">
        <v>104</v>
      </c>
      <c r="Q363" s="114" t="s">
        <v>22</v>
      </c>
      <c r="R363" s="190"/>
      <c r="S363" s="190"/>
      <c r="T363" s="190"/>
      <c r="U363" s="117">
        <f>$O$83</f>
        <v>143606.894</v>
      </c>
      <c r="W363" s="80" t="s">
        <v>105</v>
      </c>
      <c r="X363" s="114" t="s">
        <v>22</v>
      </c>
      <c r="Y363" s="190"/>
      <c r="Z363" s="190"/>
      <c r="AA363" s="190"/>
      <c r="AB363" s="117">
        <f>$O$87</f>
        <v>17525.409</v>
      </c>
    </row>
    <row r="364" spans="2:28" ht="12.75">
      <c r="B364" s="78" t="s">
        <v>76</v>
      </c>
      <c r="C364" s="79" t="s">
        <v>23</v>
      </c>
      <c r="D364" s="188"/>
      <c r="E364" s="188"/>
      <c r="F364" s="188"/>
      <c r="G364" s="118">
        <f>$Q$91</f>
        <v>222340.992</v>
      </c>
      <c r="I364" s="78" t="s">
        <v>76</v>
      </c>
      <c r="J364" s="79" t="s">
        <v>23</v>
      </c>
      <c r="K364" s="188"/>
      <c r="L364" s="188"/>
      <c r="M364" s="188"/>
      <c r="N364" s="118">
        <f>$Q$79</f>
        <v>59019.892</v>
      </c>
      <c r="P364" s="78" t="s">
        <v>76</v>
      </c>
      <c r="Q364" s="79" t="s">
        <v>23</v>
      </c>
      <c r="R364" s="188"/>
      <c r="S364" s="188"/>
      <c r="T364" s="188"/>
      <c r="U364" s="118">
        <f>$Q$83</f>
        <v>146814.231</v>
      </c>
      <c r="W364" s="78" t="s">
        <v>76</v>
      </c>
      <c r="X364" s="79" t="s">
        <v>23</v>
      </c>
      <c r="Y364" s="188"/>
      <c r="Z364" s="188"/>
      <c r="AA364" s="188"/>
      <c r="AB364" s="118">
        <f>$Q$87</f>
        <v>16506.869</v>
      </c>
    </row>
    <row r="365" spans="2:28" ht="12.75">
      <c r="B365" s="78" t="s">
        <v>143</v>
      </c>
      <c r="C365" s="79" t="s">
        <v>24</v>
      </c>
      <c r="D365" s="188"/>
      <c r="E365" s="188"/>
      <c r="F365" s="188"/>
      <c r="G365" s="118">
        <f>$S$91</f>
        <v>211619.623</v>
      </c>
      <c r="I365" s="78" t="s">
        <v>143</v>
      </c>
      <c r="J365" s="79" t="s">
        <v>24</v>
      </c>
      <c r="K365" s="188"/>
      <c r="L365" s="188"/>
      <c r="M365" s="188"/>
      <c r="N365" s="118">
        <f>$S$79</f>
        <v>52598.859</v>
      </c>
      <c r="P365" s="78" t="s">
        <v>143</v>
      </c>
      <c r="Q365" s="79" t="s">
        <v>24</v>
      </c>
      <c r="R365" s="188"/>
      <c r="S365" s="188"/>
      <c r="T365" s="188"/>
      <c r="U365" s="118">
        <f>$S$83</f>
        <v>144190.809</v>
      </c>
      <c r="W365" s="78" t="s">
        <v>143</v>
      </c>
      <c r="X365" s="79" t="s">
        <v>24</v>
      </c>
      <c r="Y365" s="188"/>
      <c r="Z365" s="188"/>
      <c r="AA365" s="188"/>
      <c r="AB365" s="118">
        <f>$S$87</f>
        <v>14829.955</v>
      </c>
    </row>
    <row r="366" spans="2:28" ht="12.75">
      <c r="B366" s="78" t="s">
        <v>144</v>
      </c>
      <c r="C366" s="79" t="s">
        <v>25</v>
      </c>
      <c r="D366" s="188"/>
      <c r="E366" s="188"/>
      <c r="F366" s="188"/>
      <c r="G366" s="118">
        <f>$U$91</f>
        <v>195878.589</v>
      </c>
      <c r="I366" s="78" t="s">
        <v>144</v>
      </c>
      <c r="J366" s="79" t="s">
        <v>25</v>
      </c>
      <c r="K366" s="188"/>
      <c r="L366" s="188"/>
      <c r="M366" s="188"/>
      <c r="N366" s="118">
        <f>$U$79</f>
        <v>46589.753</v>
      </c>
      <c r="P366" s="78" t="s">
        <v>144</v>
      </c>
      <c r="Q366" s="79" t="s">
        <v>25</v>
      </c>
      <c r="R366" s="188"/>
      <c r="S366" s="188"/>
      <c r="T366" s="188"/>
      <c r="U366" s="118">
        <f>$U$83</f>
        <v>137175.884</v>
      </c>
      <c r="W366" s="78" t="s">
        <v>144</v>
      </c>
      <c r="X366" s="79" t="s">
        <v>25</v>
      </c>
      <c r="Y366" s="188"/>
      <c r="Z366" s="188"/>
      <c r="AA366" s="188"/>
      <c r="AB366" s="118">
        <f>$U$87</f>
        <v>12112.952</v>
      </c>
    </row>
    <row r="367" spans="2:28" ht="12.75">
      <c r="B367" s="78"/>
      <c r="C367" s="79" t="s">
        <v>26</v>
      </c>
      <c r="D367" s="188"/>
      <c r="E367" s="188"/>
      <c r="F367" s="188"/>
      <c r="G367" s="118">
        <f>$W$91</f>
        <v>173048.774</v>
      </c>
      <c r="I367" s="78"/>
      <c r="J367" s="79" t="s">
        <v>26</v>
      </c>
      <c r="K367" s="188"/>
      <c r="L367" s="188"/>
      <c r="M367" s="188"/>
      <c r="N367" s="118">
        <f>$W$79</f>
        <v>39275.846</v>
      </c>
      <c r="P367" s="78"/>
      <c r="Q367" s="79" t="s">
        <v>26</v>
      </c>
      <c r="R367" s="188"/>
      <c r="S367" s="188"/>
      <c r="T367" s="188"/>
      <c r="U367" s="118">
        <f>$W$83</f>
        <v>123058.946</v>
      </c>
      <c r="W367" s="78"/>
      <c r="X367" s="79" t="s">
        <v>26</v>
      </c>
      <c r="Y367" s="188"/>
      <c r="Z367" s="188"/>
      <c r="AA367" s="188"/>
      <c r="AB367" s="118">
        <f>$W$87</f>
        <v>10713.982</v>
      </c>
    </row>
    <row r="368" spans="2:28" ht="12.75">
      <c r="B368" s="78"/>
      <c r="C368" s="79" t="s">
        <v>27</v>
      </c>
      <c r="D368" s="188"/>
      <c r="E368" s="188"/>
      <c r="F368" s="188"/>
      <c r="G368" s="118">
        <f>$Y$91</f>
        <v>147849.654</v>
      </c>
      <c r="I368" s="78"/>
      <c r="J368" s="79" t="s">
        <v>27</v>
      </c>
      <c r="K368" s="188"/>
      <c r="L368" s="188"/>
      <c r="M368" s="188"/>
      <c r="N368" s="118">
        <f>$Y$79</f>
        <v>32002.888</v>
      </c>
      <c r="P368" s="78"/>
      <c r="Q368" s="79" t="s">
        <v>27</v>
      </c>
      <c r="R368" s="188"/>
      <c r="S368" s="188"/>
      <c r="T368" s="188"/>
      <c r="U368" s="118">
        <f>$Y$83</f>
        <v>106322.02</v>
      </c>
      <c r="W368" s="78"/>
      <c r="X368" s="79" t="s">
        <v>27</v>
      </c>
      <c r="Y368" s="188"/>
      <c r="Z368" s="188"/>
      <c r="AA368" s="188"/>
      <c r="AB368" s="118">
        <f>$Y$87</f>
        <v>9524.746</v>
      </c>
    </row>
    <row r="369" spans="2:28" ht="12.75">
      <c r="B369" s="78"/>
      <c r="C369" s="79" t="s">
        <v>28</v>
      </c>
      <c r="D369" s="188"/>
      <c r="E369" s="188"/>
      <c r="F369" s="188"/>
      <c r="G369" s="118">
        <f>$AA$91</f>
        <v>128277.028</v>
      </c>
      <c r="I369" s="78"/>
      <c r="J369" s="79" t="s">
        <v>28</v>
      </c>
      <c r="K369" s="188"/>
      <c r="L369" s="188"/>
      <c r="M369" s="188"/>
      <c r="N369" s="118">
        <f>$AA$79</f>
        <v>27869.857</v>
      </c>
      <c r="P369" s="78"/>
      <c r="Q369" s="79" t="s">
        <v>28</v>
      </c>
      <c r="R369" s="188"/>
      <c r="S369" s="188"/>
      <c r="T369" s="188"/>
      <c r="U369" s="118">
        <f>$AA$83</f>
        <v>91590.288</v>
      </c>
      <c r="W369" s="78"/>
      <c r="X369" s="79" t="s">
        <v>28</v>
      </c>
      <c r="Y369" s="188"/>
      <c r="Z369" s="188"/>
      <c r="AA369" s="188"/>
      <c r="AB369" s="118">
        <f>$AA$87</f>
        <v>8816.883</v>
      </c>
    </row>
    <row r="370" spans="2:28" ht="12.75">
      <c r="B370" s="78"/>
      <c r="C370" s="79" t="s">
        <v>29</v>
      </c>
      <c r="D370" s="188"/>
      <c r="E370" s="188"/>
      <c r="F370" s="188"/>
      <c r="G370" s="118">
        <f>$AC$91</f>
        <v>119533.968</v>
      </c>
      <c r="I370" s="78"/>
      <c r="J370" s="79" t="s">
        <v>29</v>
      </c>
      <c r="K370" s="188"/>
      <c r="L370" s="188"/>
      <c r="M370" s="188"/>
      <c r="N370" s="118">
        <f>$AC$79</f>
        <v>26098.529</v>
      </c>
      <c r="P370" s="78"/>
      <c r="Q370" s="79" t="s">
        <v>29</v>
      </c>
      <c r="R370" s="188"/>
      <c r="S370" s="188"/>
      <c r="T370" s="188"/>
      <c r="U370" s="118">
        <f>$AC$83</f>
        <v>84131.35</v>
      </c>
      <c r="W370" s="78"/>
      <c r="X370" s="79" t="s">
        <v>29</v>
      </c>
      <c r="Y370" s="188"/>
      <c r="Z370" s="188"/>
      <c r="AA370" s="188"/>
      <c r="AB370" s="118">
        <f>$AC$87</f>
        <v>9304.089</v>
      </c>
    </row>
    <row r="371" spans="2:28" ht="12.75">
      <c r="B371" s="78"/>
      <c r="C371" s="79" t="s">
        <v>30</v>
      </c>
      <c r="D371" s="188"/>
      <c r="E371" s="188"/>
      <c r="F371" s="188"/>
      <c r="G371" s="118">
        <f>$AE$91</f>
        <v>122437.406</v>
      </c>
      <c r="I371" s="78"/>
      <c r="J371" s="79" t="s">
        <v>30</v>
      </c>
      <c r="K371" s="188"/>
      <c r="L371" s="188"/>
      <c r="M371" s="188"/>
      <c r="N371" s="118">
        <f>$AE$79</f>
        <v>26830.675</v>
      </c>
      <c r="P371" s="78"/>
      <c r="Q371" s="79" t="s">
        <v>30</v>
      </c>
      <c r="R371" s="188"/>
      <c r="S371" s="188"/>
      <c r="T371" s="188"/>
      <c r="U371" s="118">
        <f>$AE$83</f>
        <v>85624.363</v>
      </c>
      <c r="W371" s="78"/>
      <c r="X371" s="79" t="s">
        <v>30</v>
      </c>
      <c r="Y371" s="188"/>
      <c r="Z371" s="188"/>
      <c r="AA371" s="188"/>
      <c r="AB371" s="118">
        <f>$AE$87</f>
        <v>9982.368</v>
      </c>
    </row>
    <row r="372" spans="2:28" ht="13.5" thickBot="1">
      <c r="B372" s="85"/>
      <c r="C372" s="119" t="s">
        <v>31</v>
      </c>
      <c r="D372" s="189"/>
      <c r="E372" s="189"/>
      <c r="F372" s="189"/>
      <c r="G372" s="121">
        <f>$AG$91</f>
        <v>124417.163</v>
      </c>
      <c r="I372" s="85"/>
      <c r="J372" s="119" t="s">
        <v>31</v>
      </c>
      <c r="K372" s="189"/>
      <c r="L372" s="189"/>
      <c r="M372" s="189"/>
      <c r="N372" s="121">
        <f>$AG$79</f>
        <v>29014.893</v>
      </c>
      <c r="P372" s="85"/>
      <c r="Q372" s="119" t="s">
        <v>31</v>
      </c>
      <c r="R372" s="189"/>
      <c r="S372" s="189"/>
      <c r="T372" s="189"/>
      <c r="U372" s="121">
        <f>$AG$83</f>
        <v>85567.087</v>
      </c>
      <c r="W372" s="85"/>
      <c r="X372" s="119" t="s">
        <v>31</v>
      </c>
      <c r="Y372" s="189"/>
      <c r="Z372" s="189"/>
      <c r="AA372" s="189"/>
      <c r="AB372" s="121">
        <f>$AG$87</f>
        <v>9835.183</v>
      </c>
    </row>
    <row r="374" ht="12.75">
      <c r="B374" s="30" t="s">
        <v>167</v>
      </c>
    </row>
    <row r="376" spans="2:7" ht="12.75">
      <c r="B376" s="130"/>
      <c r="C376" s="131" t="s">
        <v>35</v>
      </c>
      <c r="D376" s="131" t="s">
        <v>74</v>
      </c>
      <c r="E376" s="131" t="s">
        <v>37</v>
      </c>
      <c r="F376" s="131" t="s">
        <v>95</v>
      </c>
      <c r="G376" s="132" t="s">
        <v>75</v>
      </c>
    </row>
    <row r="377" spans="2:7" ht="12.75">
      <c r="B377" s="78" t="s">
        <v>168</v>
      </c>
      <c r="C377" s="79" t="s">
        <v>22</v>
      </c>
      <c r="D377" s="102">
        <f>D286+D297</f>
        <v>16487.345</v>
      </c>
      <c r="E377" s="188"/>
      <c r="F377" s="188"/>
      <c r="G377" s="104">
        <f>4*$D$377</f>
        <v>65949.38</v>
      </c>
    </row>
    <row r="378" spans="2:7" ht="12.75">
      <c r="B378" s="78" t="s">
        <v>73</v>
      </c>
      <c r="C378" s="79" t="s">
        <v>23</v>
      </c>
      <c r="D378" s="102">
        <f aca="true" t="shared" si="66" ref="D378:D386">D287+D298</f>
        <v>17151.09</v>
      </c>
      <c r="E378" s="188"/>
      <c r="F378" s="188"/>
      <c r="G378" s="104">
        <f>5*$D$378</f>
        <v>85755.45</v>
      </c>
    </row>
    <row r="379" spans="2:7" ht="12.75">
      <c r="B379" s="78"/>
      <c r="C379" s="79" t="s">
        <v>24</v>
      </c>
      <c r="D379" s="102">
        <f t="shared" si="66"/>
        <v>17441.681</v>
      </c>
      <c r="E379" s="188"/>
      <c r="F379" s="188"/>
      <c r="G379" s="104">
        <f>5*$D$379</f>
        <v>87208.405</v>
      </c>
    </row>
    <row r="380" spans="2:7" ht="12.75">
      <c r="B380" s="78"/>
      <c r="C380" s="79" t="s">
        <v>25</v>
      </c>
      <c r="D380" s="102">
        <f t="shared" si="66"/>
        <v>18397.788</v>
      </c>
      <c r="E380" s="188"/>
      <c r="F380" s="188"/>
      <c r="G380" s="104">
        <f>5*$D$380</f>
        <v>91988.94</v>
      </c>
    </row>
    <row r="381" spans="2:7" ht="12.75">
      <c r="B381" s="78"/>
      <c r="C381" s="79" t="s">
        <v>26</v>
      </c>
      <c r="D381" s="102">
        <f t="shared" si="66"/>
        <v>17648.601000000002</v>
      </c>
      <c r="E381" s="188"/>
      <c r="F381" s="188"/>
      <c r="G381" s="104">
        <f>5*$D$381</f>
        <v>88243.005</v>
      </c>
    </row>
    <row r="382" spans="2:7" ht="12.75">
      <c r="B382" s="78"/>
      <c r="C382" s="79" t="s">
        <v>27</v>
      </c>
      <c r="D382" s="102">
        <f t="shared" si="66"/>
        <v>15779.059000000001</v>
      </c>
      <c r="E382" s="188"/>
      <c r="F382" s="188"/>
      <c r="G382" s="104">
        <f>5*$D$382</f>
        <v>78895.29500000001</v>
      </c>
    </row>
    <row r="383" spans="2:7" ht="12.75">
      <c r="B383" s="78"/>
      <c r="C383" s="79" t="s">
        <v>28</v>
      </c>
      <c r="D383" s="102">
        <f t="shared" si="66"/>
        <v>13180.801</v>
      </c>
      <c r="E383" s="188"/>
      <c r="F383" s="188"/>
      <c r="G383" s="104">
        <f>5*$D$383</f>
        <v>65904.005</v>
      </c>
    </row>
    <row r="384" spans="2:7" ht="12.75">
      <c r="B384" s="78"/>
      <c r="C384" s="79" t="s">
        <v>29</v>
      </c>
      <c r="D384" s="102">
        <f t="shared" si="66"/>
        <v>11908.765</v>
      </c>
      <c r="E384" s="188"/>
      <c r="F384" s="188"/>
      <c r="G384" s="104">
        <f>5*$D$384</f>
        <v>59543.825</v>
      </c>
    </row>
    <row r="385" spans="2:7" ht="12.75">
      <c r="B385" s="78"/>
      <c r="C385" s="79" t="s">
        <v>30</v>
      </c>
      <c r="D385" s="102">
        <f t="shared" si="66"/>
        <v>12053.619999999999</v>
      </c>
      <c r="E385" s="188"/>
      <c r="F385" s="188"/>
      <c r="G385" s="104">
        <f>5*$D$385</f>
        <v>60268.09999999999</v>
      </c>
    </row>
    <row r="386" spans="2:7" ht="13.5" thickBot="1">
      <c r="B386" s="85"/>
      <c r="C386" s="119" t="s">
        <v>31</v>
      </c>
      <c r="D386" s="110">
        <f t="shared" si="66"/>
        <v>12192.726999999999</v>
      </c>
      <c r="E386" s="189"/>
      <c r="F386" s="189"/>
      <c r="G386" s="105">
        <f>5*$D$386</f>
        <v>60963.634999999995</v>
      </c>
    </row>
    <row r="387" spans="2:7" ht="13.5" thickBot="1">
      <c r="B387" s="77"/>
      <c r="C387" s="77"/>
      <c r="D387" s="77"/>
      <c r="E387" s="77"/>
      <c r="F387" s="77"/>
      <c r="G387" s="77"/>
    </row>
    <row r="388" spans="2:7" ht="12.75">
      <c r="B388" s="80" t="s">
        <v>168</v>
      </c>
      <c r="C388" s="114" t="s">
        <v>22</v>
      </c>
      <c r="D388" s="115">
        <f>D308+D319</f>
        <v>345354.896</v>
      </c>
      <c r="E388" s="190"/>
      <c r="F388" s="190"/>
      <c r="G388" s="124"/>
    </row>
    <row r="389" spans="2:7" ht="12.75">
      <c r="B389" s="78" t="s">
        <v>76</v>
      </c>
      <c r="C389" s="79" t="s">
        <v>23</v>
      </c>
      <c r="D389" s="102">
        <f aca="true" t="shared" si="67" ref="D389:D397">D309+D320</f>
        <v>337433.838</v>
      </c>
      <c r="E389" s="188"/>
      <c r="F389" s="188"/>
      <c r="G389" s="126"/>
    </row>
    <row r="390" spans="2:7" ht="12.75">
      <c r="B390" s="78" t="s">
        <v>74</v>
      </c>
      <c r="C390" s="79" t="s">
        <v>24</v>
      </c>
      <c r="D390" s="102">
        <f t="shared" si="67"/>
        <v>318388.353</v>
      </c>
      <c r="E390" s="188"/>
      <c r="F390" s="188"/>
      <c r="G390" s="126"/>
    </row>
    <row r="391" spans="2:7" ht="12.75">
      <c r="B391" s="78"/>
      <c r="C391" s="79" t="s">
        <v>25</v>
      </c>
      <c r="D391" s="102">
        <f t="shared" si="67"/>
        <v>296882.809</v>
      </c>
      <c r="E391" s="188"/>
      <c r="F391" s="188"/>
      <c r="G391" s="126"/>
    </row>
    <row r="392" spans="2:7" ht="12.75">
      <c r="B392" s="78"/>
      <c r="C392" s="79" t="s">
        <v>26</v>
      </c>
      <c r="D392" s="102">
        <f t="shared" si="67"/>
        <v>267668.506</v>
      </c>
      <c r="E392" s="188"/>
      <c r="F392" s="188"/>
      <c r="G392" s="126"/>
    </row>
    <row r="393" spans="2:7" ht="12.75">
      <c r="B393" s="78"/>
      <c r="C393" s="79" t="s">
        <v>27</v>
      </c>
      <c r="D393" s="102">
        <f t="shared" si="67"/>
        <v>246771.611</v>
      </c>
      <c r="E393" s="188"/>
      <c r="F393" s="188"/>
      <c r="G393" s="126"/>
    </row>
    <row r="394" spans="2:7" ht="12.75">
      <c r="B394" s="78"/>
      <c r="C394" s="79" t="s">
        <v>28</v>
      </c>
      <c r="D394" s="102">
        <f t="shared" si="67"/>
        <v>236374.737</v>
      </c>
      <c r="E394" s="188"/>
      <c r="F394" s="188"/>
      <c r="G394" s="126"/>
    </row>
    <row r="395" spans="2:7" ht="12.75">
      <c r="B395" s="78"/>
      <c r="C395" s="79" t="s">
        <v>29</v>
      </c>
      <c r="D395" s="102">
        <f t="shared" si="67"/>
        <v>239067.263</v>
      </c>
      <c r="E395" s="188"/>
      <c r="F395" s="188"/>
      <c r="G395" s="126"/>
    </row>
    <row r="396" spans="2:7" ht="12.75">
      <c r="B396" s="78"/>
      <c r="C396" s="79" t="s">
        <v>30</v>
      </c>
      <c r="D396" s="102">
        <f t="shared" si="67"/>
        <v>245888.557</v>
      </c>
      <c r="E396" s="188"/>
      <c r="F396" s="188"/>
      <c r="G396" s="126"/>
    </row>
    <row r="397" spans="2:7" ht="13.5" thickBot="1">
      <c r="B397" s="85"/>
      <c r="C397" s="119" t="s">
        <v>31</v>
      </c>
      <c r="D397" s="110">
        <f t="shared" si="67"/>
        <v>257760.338</v>
      </c>
      <c r="E397" s="189"/>
      <c r="F397" s="189"/>
      <c r="G397" s="128"/>
    </row>
    <row r="398" ht="13.5" thickBot="1"/>
    <row r="399" spans="2:7" ht="12.75">
      <c r="B399" s="80" t="s">
        <v>14</v>
      </c>
      <c r="C399" s="114" t="s">
        <v>22</v>
      </c>
      <c r="D399" s="115">
        <f>D330+D341</f>
        <v>14704.09</v>
      </c>
      <c r="E399" s="190"/>
      <c r="F399" s="190"/>
      <c r="G399" s="103">
        <f>4*D399</f>
        <v>58816.36</v>
      </c>
    </row>
    <row r="400" spans="2:7" ht="12.75">
      <c r="B400" s="78" t="s">
        <v>78</v>
      </c>
      <c r="C400" s="79" t="s">
        <v>23</v>
      </c>
      <c r="D400" s="102">
        <f aca="true" t="shared" si="68" ref="D400:D408">D331+D342</f>
        <v>14655.168999999998</v>
      </c>
      <c r="E400" s="188"/>
      <c r="F400" s="188"/>
      <c r="G400" s="104">
        <f aca="true" t="shared" si="69" ref="G400:G408">5*D400</f>
        <v>73275.84499999999</v>
      </c>
    </row>
    <row r="401" spans="2:7" ht="12.75">
      <c r="B401" s="78"/>
      <c r="C401" s="79" t="s">
        <v>24</v>
      </c>
      <c r="D401" s="102">
        <f t="shared" si="68"/>
        <v>13695.564999999999</v>
      </c>
      <c r="E401" s="188"/>
      <c r="F401" s="188"/>
      <c r="G401" s="104">
        <f t="shared" si="69"/>
        <v>68477.825</v>
      </c>
    </row>
    <row r="402" spans="2:7" ht="12.75">
      <c r="B402" s="78"/>
      <c r="C402" s="79" t="s">
        <v>25</v>
      </c>
      <c r="D402" s="102">
        <f t="shared" si="68"/>
        <v>13113.586</v>
      </c>
      <c r="E402" s="188"/>
      <c r="F402" s="188"/>
      <c r="G402" s="104">
        <f t="shared" si="69"/>
        <v>65567.93</v>
      </c>
    </row>
    <row r="403" spans="2:7" ht="12.75">
      <c r="B403" s="78"/>
      <c r="C403" s="79" t="s">
        <v>26</v>
      </c>
      <c r="D403" s="102">
        <f t="shared" si="68"/>
        <v>12318.302</v>
      </c>
      <c r="E403" s="188"/>
      <c r="F403" s="188"/>
      <c r="G403" s="104">
        <f t="shared" si="69"/>
        <v>61591.509999999995</v>
      </c>
    </row>
    <row r="404" spans="2:7" ht="12.75">
      <c r="B404" s="78"/>
      <c r="C404" s="79" t="s">
        <v>27</v>
      </c>
      <c r="D404" s="102">
        <f t="shared" si="68"/>
        <v>12098.376</v>
      </c>
      <c r="E404" s="188"/>
      <c r="F404" s="188"/>
      <c r="G404" s="104">
        <f t="shared" si="69"/>
        <v>60491.880000000005</v>
      </c>
    </row>
    <row r="405" spans="2:7" ht="12.75">
      <c r="B405" s="78"/>
      <c r="C405" s="79" t="s">
        <v>28</v>
      </c>
      <c r="D405" s="102">
        <f t="shared" si="68"/>
        <v>12269.286</v>
      </c>
      <c r="E405" s="188"/>
      <c r="F405" s="188"/>
      <c r="G405" s="104">
        <f t="shared" si="69"/>
        <v>61346.43</v>
      </c>
    </row>
    <row r="406" spans="2:7" ht="12.75">
      <c r="B406" s="78"/>
      <c r="C406" s="79" t="s">
        <v>29</v>
      </c>
      <c r="D406" s="102">
        <f t="shared" si="68"/>
        <v>12974.331</v>
      </c>
      <c r="E406" s="188"/>
      <c r="F406" s="188"/>
      <c r="G406" s="104">
        <f t="shared" si="69"/>
        <v>64871.655</v>
      </c>
    </row>
    <row r="407" spans="2:7" ht="12.75">
      <c r="B407" s="78"/>
      <c r="C407" s="79" t="s">
        <v>30</v>
      </c>
      <c r="D407" s="102">
        <f t="shared" si="68"/>
        <v>13711.18</v>
      </c>
      <c r="E407" s="188"/>
      <c r="F407" s="188"/>
      <c r="G407" s="104">
        <f t="shared" si="69"/>
        <v>68555.9</v>
      </c>
    </row>
    <row r="408" spans="2:7" ht="13.5" thickBot="1">
      <c r="B408" s="85"/>
      <c r="C408" s="119" t="s">
        <v>31</v>
      </c>
      <c r="D408" s="110">
        <f t="shared" si="68"/>
        <v>14399.545999999998</v>
      </c>
      <c r="E408" s="189"/>
      <c r="F408" s="189"/>
      <c r="G408" s="105">
        <f t="shared" si="69"/>
        <v>71997.73</v>
      </c>
    </row>
    <row r="409" ht="13.5" thickBot="1"/>
    <row r="410" spans="2:7" ht="12.75">
      <c r="B410" s="80" t="s">
        <v>168</v>
      </c>
      <c r="C410" s="114" t="s">
        <v>22</v>
      </c>
      <c r="D410" s="190"/>
      <c r="E410" s="190"/>
      <c r="F410" s="190"/>
      <c r="G410" s="103">
        <f>G352+G363</f>
        <v>349978.674</v>
      </c>
    </row>
    <row r="411" spans="2:7" ht="12.75">
      <c r="B411" s="78" t="s">
        <v>76</v>
      </c>
      <c r="C411" s="79" t="s">
        <v>23</v>
      </c>
      <c r="D411" s="188"/>
      <c r="E411" s="188"/>
      <c r="F411" s="188"/>
      <c r="G411" s="104">
        <f aca="true" t="shared" si="70" ref="G411:G419">G353+G364</f>
        <v>344001.343</v>
      </c>
    </row>
    <row r="412" spans="2:7" ht="12.75">
      <c r="B412" s="78" t="s">
        <v>143</v>
      </c>
      <c r="C412" s="79" t="s">
        <v>24</v>
      </c>
      <c r="D412" s="188"/>
      <c r="E412" s="188"/>
      <c r="F412" s="188"/>
      <c r="G412" s="104">
        <f t="shared" si="70"/>
        <v>329824.559</v>
      </c>
    </row>
    <row r="413" spans="2:7" ht="12.75">
      <c r="B413" s="78" t="s">
        <v>144</v>
      </c>
      <c r="C413" s="79" t="s">
        <v>25</v>
      </c>
      <c r="D413" s="188"/>
      <c r="E413" s="188"/>
      <c r="F413" s="188"/>
      <c r="G413" s="104">
        <f t="shared" si="70"/>
        <v>311307.979</v>
      </c>
    </row>
    <row r="414" spans="2:7" ht="12.75">
      <c r="B414" s="78"/>
      <c r="C414" s="79" t="s">
        <v>26</v>
      </c>
      <c r="D414" s="188"/>
      <c r="E414" s="188"/>
      <c r="F414" s="188"/>
      <c r="G414" s="104">
        <f t="shared" si="70"/>
        <v>284901.806</v>
      </c>
    </row>
    <row r="415" spans="2:7" ht="12.75">
      <c r="B415" s="78"/>
      <c r="C415" s="79" t="s">
        <v>27</v>
      </c>
      <c r="D415" s="188"/>
      <c r="E415" s="188"/>
      <c r="F415" s="188"/>
      <c r="G415" s="104">
        <f t="shared" si="70"/>
        <v>258068.74</v>
      </c>
    </row>
    <row r="416" spans="2:7" ht="12.75">
      <c r="B416" s="78"/>
      <c r="C416" s="79" t="s">
        <v>28</v>
      </c>
      <c r="D416" s="188"/>
      <c r="E416" s="188"/>
      <c r="F416" s="188"/>
      <c r="G416" s="104">
        <f t="shared" si="70"/>
        <v>239475.63400000002</v>
      </c>
    </row>
    <row r="417" spans="2:7" ht="12.75">
      <c r="B417" s="78"/>
      <c r="C417" s="79" t="s">
        <v>29</v>
      </c>
      <c r="D417" s="188"/>
      <c r="E417" s="188"/>
      <c r="F417" s="188"/>
      <c r="G417" s="104">
        <f t="shared" si="70"/>
        <v>234683.95899999997</v>
      </c>
    </row>
    <row r="418" spans="2:7" ht="12.75">
      <c r="B418" s="78"/>
      <c r="C418" s="79" t="s">
        <v>30</v>
      </c>
      <c r="D418" s="188"/>
      <c r="E418" s="188"/>
      <c r="F418" s="188"/>
      <c r="G418" s="104">
        <f t="shared" si="70"/>
        <v>239870.39</v>
      </c>
    </row>
    <row r="419" spans="2:7" ht="13.5" thickBot="1">
      <c r="B419" s="85"/>
      <c r="C419" s="119" t="s">
        <v>31</v>
      </c>
      <c r="D419" s="189"/>
      <c r="E419" s="189"/>
      <c r="F419" s="189"/>
      <c r="G419" s="105">
        <f t="shared" si="70"/>
        <v>248162.388</v>
      </c>
    </row>
  </sheetData>
  <sheetProtection/>
  <mergeCells count="65">
    <mergeCell ref="C11:L11"/>
    <mergeCell ref="N11:N13"/>
    <mergeCell ref="O12:P12"/>
    <mergeCell ref="O11:AH11"/>
    <mergeCell ref="Y12:Z12"/>
    <mergeCell ref="AA12:AB12"/>
    <mergeCell ref="AC12:AD12"/>
    <mergeCell ref="AE12:AF12"/>
    <mergeCell ref="AG12:AH12"/>
    <mergeCell ref="Q12:R12"/>
    <mergeCell ref="S12:T12"/>
    <mergeCell ref="U12:V12"/>
    <mergeCell ref="W12:X12"/>
    <mergeCell ref="B32:B34"/>
    <mergeCell ref="O32:AH32"/>
    <mergeCell ref="AE33:AF33"/>
    <mergeCell ref="O33:P33"/>
    <mergeCell ref="Q33:R33"/>
    <mergeCell ref="B11:B13"/>
    <mergeCell ref="O53:AH53"/>
    <mergeCell ref="C32:L32"/>
    <mergeCell ref="N32:N34"/>
    <mergeCell ref="AG33:AH33"/>
    <mergeCell ref="S33:T33"/>
    <mergeCell ref="U33:V33"/>
    <mergeCell ref="W33:X33"/>
    <mergeCell ref="Y33:Z33"/>
    <mergeCell ref="AA33:AB33"/>
    <mergeCell ref="AC33:AD33"/>
    <mergeCell ref="AG54:AH54"/>
    <mergeCell ref="W54:X54"/>
    <mergeCell ref="Y54:Z54"/>
    <mergeCell ref="AA54:AB54"/>
    <mergeCell ref="AE54:AF54"/>
    <mergeCell ref="AC54:AD54"/>
    <mergeCell ref="B53:B55"/>
    <mergeCell ref="AA75:AB75"/>
    <mergeCell ref="AC75:AD75"/>
    <mergeCell ref="Q75:R75"/>
    <mergeCell ref="Q54:R54"/>
    <mergeCell ref="S54:T54"/>
    <mergeCell ref="U54:V54"/>
    <mergeCell ref="C53:L53"/>
    <mergeCell ref="N53:N55"/>
    <mergeCell ref="O54:P54"/>
    <mergeCell ref="B236:E236"/>
    <mergeCell ref="N236:S236"/>
    <mergeCell ref="N74:N76"/>
    <mergeCell ref="O75:P75"/>
    <mergeCell ref="O74:AH74"/>
    <mergeCell ref="AE75:AF75"/>
    <mergeCell ref="AG75:AH75"/>
    <mergeCell ref="B95:E95"/>
    <mergeCell ref="N95:S95"/>
    <mergeCell ref="B142:E142"/>
    <mergeCell ref="U95:Z95"/>
    <mergeCell ref="B189:E189"/>
    <mergeCell ref="N189:S189"/>
    <mergeCell ref="W75:X75"/>
    <mergeCell ref="Y75:Z75"/>
    <mergeCell ref="N142:S142"/>
    <mergeCell ref="S75:T75"/>
    <mergeCell ref="U75:V75"/>
    <mergeCell ref="B74:B76"/>
    <mergeCell ref="C74:L7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00390625" style="299" customWidth="1"/>
    <col min="2" max="2" width="58.50390625" style="299" bestFit="1" customWidth="1"/>
    <col min="3" max="3" width="10.00390625" style="299" customWidth="1"/>
    <col min="4" max="4" width="10.125" style="299" customWidth="1"/>
    <col min="5" max="15" width="9.00390625" style="299" customWidth="1"/>
    <col min="16" max="16" width="11.00390625" style="299" customWidth="1"/>
    <col min="17" max="16384" width="9.00390625" style="299" customWidth="1"/>
  </cols>
  <sheetData>
    <row r="1" ht="12.75">
      <c r="A1"/>
    </row>
    <row r="3" ht="12.75">
      <c r="A3" s="195" t="s">
        <v>193</v>
      </c>
    </row>
    <row r="4" ht="12.75">
      <c r="A4" s="195" t="s">
        <v>194</v>
      </c>
    </row>
    <row r="5" spans="1:27" ht="12.75">
      <c r="A5" s="195" t="s">
        <v>195</v>
      </c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</row>
    <row r="6" spans="1:27" ht="12.75">
      <c r="A6" s="300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</row>
    <row r="7" spans="2:28" ht="13.5" thickBot="1">
      <c r="B7" s="311" t="s">
        <v>110</v>
      </c>
      <c r="C7" s="311"/>
      <c r="D7" s="311"/>
      <c r="E7" s="311"/>
      <c r="F7" s="311">
        <v>4</v>
      </c>
      <c r="G7" s="311">
        <v>5</v>
      </c>
      <c r="H7" s="311">
        <v>5</v>
      </c>
      <c r="I7" s="311">
        <v>5</v>
      </c>
      <c r="J7" s="311">
        <v>5</v>
      </c>
      <c r="K7" s="311">
        <v>5</v>
      </c>
      <c r="L7" s="311">
        <v>5</v>
      </c>
      <c r="M7" s="311">
        <v>5</v>
      </c>
      <c r="N7" s="311">
        <v>5</v>
      </c>
      <c r="O7" s="311">
        <v>5</v>
      </c>
      <c r="R7" s="301"/>
      <c r="S7" s="301"/>
      <c r="T7" s="301"/>
      <c r="U7" s="301"/>
      <c r="V7" s="301"/>
      <c r="W7" s="301"/>
      <c r="X7" s="301"/>
      <c r="Y7" s="301"/>
      <c r="Z7" s="301"/>
      <c r="AA7" s="301"/>
      <c r="AB7" s="301"/>
    </row>
    <row r="8" spans="2:27" ht="38.25">
      <c r="B8" s="338" t="s">
        <v>111</v>
      </c>
      <c r="C8" s="346" t="s">
        <v>152</v>
      </c>
      <c r="D8" s="346" t="s">
        <v>153</v>
      </c>
      <c r="E8" s="339" t="s">
        <v>112</v>
      </c>
      <c r="F8" s="339" t="s">
        <v>22</v>
      </c>
      <c r="G8" s="339" t="s">
        <v>23</v>
      </c>
      <c r="H8" s="339" t="s">
        <v>24</v>
      </c>
      <c r="I8" s="339" t="s">
        <v>25</v>
      </c>
      <c r="J8" s="339" t="s">
        <v>26</v>
      </c>
      <c r="K8" s="339" t="s">
        <v>27</v>
      </c>
      <c r="L8" s="339" t="s">
        <v>28</v>
      </c>
      <c r="M8" s="339" t="s">
        <v>29</v>
      </c>
      <c r="N8" s="339" t="s">
        <v>30</v>
      </c>
      <c r="O8" s="339" t="s">
        <v>31</v>
      </c>
      <c r="P8" s="340" t="s">
        <v>113</v>
      </c>
      <c r="Q8" s="302"/>
      <c r="R8" s="303"/>
      <c r="S8" s="303"/>
      <c r="T8" s="303"/>
      <c r="U8" s="303"/>
      <c r="V8" s="303"/>
      <c r="W8" s="303"/>
      <c r="X8" s="303"/>
      <c r="Y8" s="303"/>
      <c r="Z8" s="303"/>
      <c r="AA8" s="301"/>
    </row>
    <row r="9" spans="2:27" ht="12.75">
      <c r="B9" s="344" t="s">
        <v>146</v>
      </c>
      <c r="C9" s="305">
        <v>223592.621</v>
      </c>
      <c r="D9" s="305">
        <v>131514.364</v>
      </c>
      <c r="E9" s="305">
        <v>0</v>
      </c>
      <c r="F9" s="305">
        <v>9554.172</v>
      </c>
      <c r="G9" s="305">
        <v>11171</v>
      </c>
      <c r="H9" s="305">
        <v>11820.152</v>
      </c>
      <c r="I9" s="305">
        <v>12686.8</v>
      </c>
      <c r="J9" s="305">
        <v>12519.902</v>
      </c>
      <c r="K9" s="305">
        <v>11171.754</v>
      </c>
      <c r="L9" s="305">
        <v>9032.111</v>
      </c>
      <c r="M9" s="305">
        <v>7226.933</v>
      </c>
      <c r="N9" s="305">
        <v>8404.747</v>
      </c>
      <c r="O9" s="305">
        <v>9189.793</v>
      </c>
      <c r="P9" s="341">
        <f aca="true" t="shared" si="0" ref="P9:P14">E9+SUMPRODUCT(F$7:O$7,F9:O9)</f>
        <v>504332.6479999999</v>
      </c>
      <c r="Q9" s="302"/>
      <c r="R9" s="306"/>
      <c r="S9" s="306"/>
      <c r="T9" s="307"/>
      <c r="U9" s="307"/>
      <c r="V9" s="307"/>
      <c r="W9" s="307"/>
      <c r="X9" s="307"/>
      <c r="Y9" s="307"/>
      <c r="Z9" s="307"/>
      <c r="AA9" s="301"/>
    </row>
    <row r="10" spans="2:27" ht="12.75">
      <c r="B10" s="344" t="s">
        <v>148</v>
      </c>
      <c r="C10" s="309">
        <v>223592.621</v>
      </c>
      <c r="D10" s="309">
        <v>128826.624</v>
      </c>
      <c r="E10" s="309">
        <v>0</v>
      </c>
      <c r="F10" s="309">
        <v>9554.172</v>
      </c>
      <c r="G10" s="309">
        <v>11171</v>
      </c>
      <c r="H10" s="309">
        <v>11820.152</v>
      </c>
      <c r="I10" s="309">
        <v>12671.466</v>
      </c>
      <c r="J10" s="309">
        <v>12432.787</v>
      </c>
      <c r="K10" s="309">
        <v>11035.481</v>
      </c>
      <c r="L10" s="309">
        <v>8864.745</v>
      </c>
      <c r="M10" s="309">
        <v>7030.066</v>
      </c>
      <c r="N10" s="309">
        <v>7844.885</v>
      </c>
      <c r="O10" s="309">
        <v>7924.184</v>
      </c>
      <c r="P10" s="341">
        <f t="shared" si="0"/>
        <v>492190.518</v>
      </c>
      <c r="Q10" s="302"/>
      <c r="R10" s="307"/>
      <c r="S10" s="307"/>
      <c r="T10" s="307"/>
      <c r="U10" s="307"/>
      <c r="V10" s="307"/>
      <c r="W10" s="307"/>
      <c r="X10" s="307"/>
      <c r="Y10" s="307"/>
      <c r="Z10" s="307"/>
      <c r="AA10" s="301"/>
    </row>
    <row r="11" spans="2:27" ht="12.75">
      <c r="B11" s="344" t="s">
        <v>149</v>
      </c>
      <c r="C11" s="309">
        <v>223592.621</v>
      </c>
      <c r="D11" s="309">
        <v>118347.933</v>
      </c>
      <c r="E11" s="309">
        <v>0</v>
      </c>
      <c r="F11" s="309">
        <v>9554.172</v>
      </c>
      <c r="G11" s="309">
        <v>11171</v>
      </c>
      <c r="H11" s="309">
        <v>11820.152</v>
      </c>
      <c r="I11" s="309">
        <v>12670.946</v>
      </c>
      <c r="J11" s="309">
        <v>12402.881</v>
      </c>
      <c r="K11" s="309">
        <v>10974.024</v>
      </c>
      <c r="L11" s="309">
        <v>8760.829</v>
      </c>
      <c r="M11" s="309">
        <v>6877.365</v>
      </c>
      <c r="N11" s="309">
        <v>7627.829</v>
      </c>
      <c r="O11" s="309">
        <v>7543.249</v>
      </c>
      <c r="P11" s="341">
        <f t="shared" si="0"/>
        <v>487458.063</v>
      </c>
      <c r="Q11" s="302"/>
      <c r="R11" s="307"/>
      <c r="S11" s="307"/>
      <c r="T11" s="307"/>
      <c r="U11" s="307"/>
      <c r="V11" s="307"/>
      <c r="W11" s="307"/>
      <c r="X11" s="307"/>
      <c r="Y11" s="307"/>
      <c r="Z11" s="307"/>
      <c r="AA11" s="301"/>
    </row>
    <row r="12" spans="2:27" ht="12.75">
      <c r="B12" s="344" t="s">
        <v>147</v>
      </c>
      <c r="C12" s="305">
        <v>225080.394</v>
      </c>
      <c r="D12" s="305">
        <v>111312.484</v>
      </c>
      <c r="E12" s="304">
        <v>48962.4873082884</v>
      </c>
      <c r="F12" s="305">
        <v>7826.818</v>
      </c>
      <c r="G12" s="305">
        <v>9534.8</v>
      </c>
      <c r="H12" s="305">
        <v>10647.317</v>
      </c>
      <c r="I12" s="308">
        <v>11672.328</v>
      </c>
      <c r="J12" s="305">
        <v>11440.422</v>
      </c>
      <c r="K12" s="305">
        <v>10520.046</v>
      </c>
      <c r="L12" s="305">
        <v>8388.327</v>
      </c>
      <c r="M12" s="305">
        <v>6571.09</v>
      </c>
      <c r="N12" s="305">
        <v>8324.464</v>
      </c>
      <c r="O12" s="305">
        <v>8196.753</v>
      </c>
      <c r="P12" s="341">
        <f t="shared" si="0"/>
        <v>506747.4943082884</v>
      </c>
      <c r="Q12" s="302"/>
      <c r="R12" s="307"/>
      <c r="S12" s="307"/>
      <c r="T12" s="307"/>
      <c r="U12" s="307"/>
      <c r="V12" s="307"/>
      <c r="W12" s="307"/>
      <c r="X12" s="307"/>
      <c r="Y12" s="307"/>
      <c r="Z12" s="307"/>
      <c r="AA12" s="301"/>
    </row>
    <row r="13" spans="2:27" ht="12.75">
      <c r="B13" s="344" t="s">
        <v>150</v>
      </c>
      <c r="C13" s="309">
        <v>225017.599</v>
      </c>
      <c r="D13" s="309">
        <v>150428.433</v>
      </c>
      <c r="E13" s="309">
        <v>0</v>
      </c>
      <c r="F13" s="309">
        <v>10800.969</v>
      </c>
      <c r="G13" s="309">
        <v>11825</v>
      </c>
      <c r="H13" s="309">
        <v>11737.361</v>
      </c>
      <c r="I13" s="309">
        <v>11095.656</v>
      </c>
      <c r="J13" s="309">
        <v>8742.147</v>
      </c>
      <c r="K13" s="309">
        <v>7155.618</v>
      </c>
      <c r="L13" s="309">
        <v>6204.221</v>
      </c>
      <c r="M13" s="309">
        <v>5999.72</v>
      </c>
      <c r="N13" s="309">
        <v>5908.874</v>
      </c>
      <c r="O13" s="309">
        <v>5989.714</v>
      </c>
      <c r="P13" s="341">
        <f t="shared" si="0"/>
        <v>416495.431</v>
      </c>
      <c r="Q13" s="310"/>
      <c r="R13" s="307"/>
      <c r="S13" s="307"/>
      <c r="T13" s="307"/>
      <c r="U13" s="307"/>
      <c r="V13" s="307"/>
      <c r="W13" s="307"/>
      <c r="X13" s="307"/>
      <c r="Y13" s="307"/>
      <c r="Z13" s="307"/>
      <c r="AA13" s="301"/>
    </row>
    <row r="14" spans="2:27" ht="13.5" thickBot="1">
      <c r="B14" s="345" t="s">
        <v>151</v>
      </c>
      <c r="C14" s="342">
        <v>223599.246</v>
      </c>
      <c r="D14" s="342">
        <v>165957.335</v>
      </c>
      <c r="E14" s="342">
        <v>0</v>
      </c>
      <c r="F14" s="342">
        <v>10720.841</v>
      </c>
      <c r="G14" s="342">
        <v>10005</v>
      </c>
      <c r="H14" s="342">
        <v>11174.516</v>
      </c>
      <c r="I14" s="342">
        <v>10455.415</v>
      </c>
      <c r="J14" s="342">
        <v>8817.484</v>
      </c>
      <c r="K14" s="342">
        <v>8282.887</v>
      </c>
      <c r="L14" s="342">
        <v>6846.117</v>
      </c>
      <c r="M14" s="342">
        <v>8063.744</v>
      </c>
      <c r="N14" s="342">
        <v>8668.096</v>
      </c>
      <c r="O14" s="342">
        <v>7051.487</v>
      </c>
      <c r="P14" s="343">
        <f t="shared" si="0"/>
        <v>439707.094</v>
      </c>
      <c r="Q14" s="310"/>
      <c r="R14" s="307"/>
      <c r="S14" s="307"/>
      <c r="T14" s="307"/>
      <c r="U14" s="307"/>
      <c r="V14" s="307"/>
      <c r="W14" s="307"/>
      <c r="X14" s="307"/>
      <c r="Y14" s="307"/>
      <c r="Z14" s="307"/>
      <c r="AA14" s="301"/>
    </row>
    <row r="15" spans="17:27" ht="12.75">
      <c r="Q15" s="310"/>
      <c r="R15" s="307"/>
      <c r="S15" s="307"/>
      <c r="T15" s="307"/>
      <c r="U15" s="307"/>
      <c r="V15" s="307"/>
      <c r="W15" s="307"/>
      <c r="X15" s="307"/>
      <c r="Y15" s="307"/>
      <c r="Z15" s="307"/>
      <c r="AA15" s="301"/>
    </row>
    <row r="16" spans="17:27" ht="12.75">
      <c r="Q16" s="302"/>
      <c r="R16" s="307"/>
      <c r="S16" s="307"/>
      <c r="T16" s="307"/>
      <c r="U16" s="307"/>
      <c r="V16" s="307"/>
      <c r="W16" s="307"/>
      <c r="X16" s="307"/>
      <c r="Y16" s="307"/>
      <c r="Z16" s="307"/>
      <c r="AA16" s="301"/>
    </row>
    <row r="17" spans="17:27" ht="12.75">
      <c r="Q17" s="310"/>
      <c r="R17" s="307"/>
      <c r="S17" s="307"/>
      <c r="T17" s="307"/>
      <c r="U17" s="307"/>
      <c r="V17" s="307"/>
      <c r="W17" s="307"/>
      <c r="X17" s="307"/>
      <c r="Y17" s="307"/>
      <c r="Z17" s="307"/>
      <c r="AA17" s="301"/>
    </row>
    <row r="18" spans="17:27" ht="12.75">
      <c r="Q18" s="302"/>
      <c r="R18" s="307"/>
      <c r="S18" s="307"/>
      <c r="T18" s="307"/>
      <c r="U18" s="307"/>
      <c r="V18" s="307"/>
      <c r="W18" s="307"/>
      <c r="X18" s="307"/>
      <c r="Y18" s="307"/>
      <c r="Z18" s="307"/>
      <c r="AA18" s="301"/>
    </row>
    <row r="19" spans="17:27" ht="12.75">
      <c r="Q19" s="310"/>
      <c r="R19" s="307"/>
      <c r="S19" s="307"/>
      <c r="T19" s="307"/>
      <c r="U19" s="307"/>
      <c r="V19" s="307"/>
      <c r="W19" s="307"/>
      <c r="X19" s="307"/>
      <c r="Y19" s="307"/>
      <c r="Z19" s="307"/>
      <c r="AA19" s="301"/>
    </row>
    <row r="20" spans="18:28" ht="12.75"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</row>
    <row r="21" spans="18:28" ht="12.75"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</row>
    <row r="22" spans="17:27" ht="12.75"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</row>
    <row r="23" spans="17:27" ht="12.75"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</row>
    <row r="24" spans="17:27" ht="12.75"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</row>
    <row r="25" spans="17:27" ht="12.75"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</row>
  </sheetData>
  <sheetProtection/>
  <printOptions/>
  <pageMargins left="0.15748031496062992" right="0.15748031496062992" top="0.984251968503937" bottom="0.984251968503937" header="0.5118110236220472" footer="0.5118110236220472"/>
  <pageSetup fitToWidth="2" fitToHeight="1"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F44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6" width="20.625" style="0" customWidth="1"/>
  </cols>
  <sheetData>
    <row r="3" ht="12.75">
      <c r="A3" s="30" t="s">
        <v>142</v>
      </c>
    </row>
    <row r="5" spans="2:6" ht="12.75">
      <c r="B5" s="313" t="s">
        <v>126</v>
      </c>
      <c r="C5" s="420" t="s">
        <v>133</v>
      </c>
      <c r="D5" s="421"/>
      <c r="E5" s="421"/>
      <c r="F5" s="422"/>
    </row>
    <row r="6" spans="2:6" ht="25.5">
      <c r="B6" s="314" t="s">
        <v>125</v>
      </c>
      <c r="C6" s="315" t="s">
        <v>128</v>
      </c>
      <c r="D6" s="315" t="s">
        <v>129</v>
      </c>
      <c r="E6" s="315" t="s">
        <v>130</v>
      </c>
      <c r="F6" s="316" t="s">
        <v>131</v>
      </c>
    </row>
    <row r="7" spans="2:6" ht="12.75">
      <c r="B7" s="319" t="s">
        <v>11</v>
      </c>
      <c r="C7" s="322">
        <v>3281.863968</v>
      </c>
      <c r="D7" s="322">
        <v>148.723504</v>
      </c>
      <c r="E7" s="322">
        <v>33.261053</v>
      </c>
      <c r="F7" s="323">
        <v>54.37929</v>
      </c>
    </row>
    <row r="8" spans="2:6" ht="12.75">
      <c r="B8" s="320" t="s">
        <v>57</v>
      </c>
      <c r="C8" s="317">
        <v>338.617934</v>
      </c>
      <c r="D8" s="317">
        <v>11.200034</v>
      </c>
      <c r="E8" s="317">
        <v>8.62868</v>
      </c>
      <c r="F8" s="318">
        <v>18.830288</v>
      </c>
    </row>
    <row r="9" spans="2:6" ht="12.75">
      <c r="B9" s="320" t="s">
        <v>58</v>
      </c>
      <c r="C9" s="317">
        <v>189.591603</v>
      </c>
      <c r="D9" s="317">
        <v>3.673036</v>
      </c>
      <c r="E9" s="317">
        <v>2.85801</v>
      </c>
      <c r="F9" s="318">
        <v>5.909024</v>
      </c>
    </row>
    <row r="10" spans="2:6" ht="12.75">
      <c r="B10" s="320" t="s">
        <v>84</v>
      </c>
      <c r="C10" s="317">
        <v>441.551338</v>
      </c>
      <c r="D10" s="317">
        <v>11.018799</v>
      </c>
      <c r="E10" s="317">
        <v>6.542664</v>
      </c>
      <c r="F10" s="318">
        <v>16.788444</v>
      </c>
    </row>
    <row r="11" spans="2:6" ht="12.75">
      <c r="B11" s="320" t="s">
        <v>60</v>
      </c>
      <c r="C11" s="317">
        <v>219.828049</v>
      </c>
      <c r="D11" s="317">
        <v>1.404059</v>
      </c>
      <c r="E11" s="317">
        <v>0</v>
      </c>
      <c r="F11" s="318">
        <v>0</v>
      </c>
    </row>
    <row r="12" spans="2:6" ht="12.75">
      <c r="B12" s="320" t="s">
        <v>61</v>
      </c>
      <c r="C12" s="317">
        <v>421.524707</v>
      </c>
      <c r="D12" s="317">
        <v>15.26663</v>
      </c>
      <c r="E12" s="317">
        <v>0</v>
      </c>
      <c r="F12" s="318">
        <v>1</v>
      </c>
    </row>
    <row r="13" spans="2:6" ht="12.75">
      <c r="B13" s="320" t="s">
        <v>83</v>
      </c>
      <c r="C13" s="317">
        <v>709.157941</v>
      </c>
      <c r="D13" s="317">
        <v>32.70328</v>
      </c>
      <c r="E13" s="317">
        <v>3.970142</v>
      </c>
      <c r="F13" s="318">
        <v>10.851534</v>
      </c>
    </row>
    <row r="14" spans="2:6" ht="12.75">
      <c r="B14" s="320" t="s">
        <v>63</v>
      </c>
      <c r="C14" s="317">
        <v>715.401152</v>
      </c>
      <c r="D14" s="317">
        <v>40.332065</v>
      </c>
      <c r="E14" s="317">
        <v>3.390351</v>
      </c>
      <c r="F14" s="318">
        <v>0</v>
      </c>
    </row>
    <row r="15" spans="2:6" ht="12.75">
      <c r="B15" s="320" t="s">
        <v>64</v>
      </c>
      <c r="C15" s="317">
        <v>246.191244</v>
      </c>
      <c r="D15" s="317">
        <v>33.125601</v>
      </c>
      <c r="E15" s="317">
        <v>7.871206</v>
      </c>
      <c r="F15" s="318">
        <v>1</v>
      </c>
    </row>
    <row r="16" spans="2:6" ht="12.75">
      <c r="B16" s="319" t="s">
        <v>12</v>
      </c>
      <c r="C16" s="322">
        <v>2889.517934</v>
      </c>
      <c r="D16" s="322">
        <v>85.389504</v>
      </c>
      <c r="E16" s="322">
        <v>19.960594</v>
      </c>
      <c r="F16" s="323">
        <v>19.567734</v>
      </c>
    </row>
    <row r="17" spans="2:6" ht="12.75">
      <c r="B17" s="320" t="s">
        <v>65</v>
      </c>
      <c r="C17" s="317">
        <v>388.498631</v>
      </c>
      <c r="D17" s="317">
        <v>5.023633</v>
      </c>
      <c r="E17" s="317">
        <v>3.162548</v>
      </c>
      <c r="F17" s="318">
        <v>3.074905</v>
      </c>
    </row>
    <row r="18" spans="2:6" ht="12.75">
      <c r="B18" s="320" t="s">
        <v>66</v>
      </c>
      <c r="C18" s="317">
        <v>589.693057</v>
      </c>
      <c r="D18" s="317">
        <v>27.695869</v>
      </c>
      <c r="E18" s="317">
        <v>4.052902</v>
      </c>
      <c r="F18" s="318">
        <v>3.709503</v>
      </c>
    </row>
    <row r="19" spans="2:6" ht="12.75">
      <c r="B19" s="320" t="s">
        <v>67</v>
      </c>
      <c r="C19" s="317">
        <v>320.132135</v>
      </c>
      <c r="D19" s="317">
        <v>6.819754</v>
      </c>
      <c r="E19" s="317">
        <v>4.128774</v>
      </c>
      <c r="F19" s="318">
        <v>4.037733</v>
      </c>
    </row>
    <row r="20" spans="2:6" ht="12.75">
      <c r="B20" s="320" t="s">
        <v>68</v>
      </c>
      <c r="C20" s="317">
        <v>1036.821544</v>
      </c>
      <c r="D20" s="317">
        <v>15.82227</v>
      </c>
      <c r="E20" s="317">
        <v>7.61637</v>
      </c>
      <c r="F20" s="318">
        <v>3.301905</v>
      </c>
    </row>
    <row r="21" spans="2:6" ht="12.75">
      <c r="B21" s="320" t="s">
        <v>69</v>
      </c>
      <c r="C21" s="317">
        <v>554.372567</v>
      </c>
      <c r="D21" s="317">
        <v>30.027978</v>
      </c>
      <c r="E21" s="317">
        <v>1</v>
      </c>
      <c r="F21" s="318">
        <v>5.443688</v>
      </c>
    </row>
    <row r="22" spans="2:6" ht="12.75">
      <c r="B22" s="319" t="s">
        <v>13</v>
      </c>
      <c r="C22" s="322">
        <v>430.702229</v>
      </c>
      <c r="D22" s="322">
        <v>45.7888</v>
      </c>
      <c r="E22" s="322">
        <v>15.262964</v>
      </c>
      <c r="F22" s="323">
        <v>1.239799</v>
      </c>
    </row>
    <row r="23" spans="2:6" ht="13.5" thickBot="1">
      <c r="B23" s="321" t="s">
        <v>127</v>
      </c>
      <c r="C23" s="324">
        <v>6602.084131</v>
      </c>
      <c r="D23" s="324">
        <v>279.901808</v>
      </c>
      <c r="E23" s="324">
        <v>68.484611</v>
      </c>
      <c r="F23" s="325">
        <v>75.186823</v>
      </c>
    </row>
    <row r="25" ht="13.5" thickBot="1"/>
    <row r="26" spans="2:6" ht="12.75">
      <c r="B26" s="335" t="s">
        <v>132</v>
      </c>
      <c r="C26" s="423" t="s">
        <v>133</v>
      </c>
      <c r="D26" s="415"/>
      <c r="E26" s="415"/>
      <c r="F26" s="416"/>
    </row>
    <row r="27" spans="2:6" ht="25.5">
      <c r="B27" s="336" t="s">
        <v>125</v>
      </c>
      <c r="C27" s="315" t="s">
        <v>128</v>
      </c>
      <c r="D27" s="315" t="s">
        <v>129</v>
      </c>
      <c r="E27" s="315" t="s">
        <v>130</v>
      </c>
      <c r="F27" s="337" t="s">
        <v>131</v>
      </c>
    </row>
    <row r="28" spans="2:6" ht="12.75">
      <c r="B28" s="319" t="s">
        <v>11</v>
      </c>
      <c r="C28" s="326">
        <f aca="true" t="shared" si="0" ref="C28:F44">IF(SUM($C7:$F7)=0,0,C7/SUM($C7:$F7))</f>
        <v>0.9328173559448708</v>
      </c>
      <c r="D28" s="326">
        <f t="shared" si="0"/>
        <v>0.04227227792524288</v>
      </c>
      <c r="E28" s="326">
        <f t="shared" si="0"/>
        <v>0.009453922471475883</v>
      </c>
      <c r="F28" s="327">
        <f t="shared" si="0"/>
        <v>0.015456443658410448</v>
      </c>
    </row>
    <row r="29" spans="2:6" ht="12.75">
      <c r="B29" s="320" t="s">
        <v>57</v>
      </c>
      <c r="C29" s="328">
        <f t="shared" si="0"/>
        <v>0.8975314992486051</v>
      </c>
      <c r="D29" s="328">
        <f t="shared" si="0"/>
        <v>0.029686505935788244</v>
      </c>
      <c r="E29" s="328">
        <f t="shared" si="0"/>
        <v>0.022870944859454647</v>
      </c>
      <c r="F29" s="329">
        <f t="shared" si="0"/>
        <v>0.04991104995615211</v>
      </c>
    </row>
    <row r="30" spans="2:6" ht="12.75">
      <c r="B30" s="320" t="s">
        <v>58</v>
      </c>
      <c r="C30" s="328">
        <f t="shared" si="0"/>
        <v>0.9384251498031203</v>
      </c>
      <c r="D30" s="328">
        <f t="shared" si="0"/>
        <v>0.018180495886899874</v>
      </c>
      <c r="E30" s="328">
        <f t="shared" si="0"/>
        <v>0.014146346251362282</v>
      </c>
      <c r="F30" s="329">
        <f t="shared" si="0"/>
        <v>0.02924800805861762</v>
      </c>
    </row>
    <row r="31" spans="2:6" ht="12.75">
      <c r="B31" s="320" t="s">
        <v>84</v>
      </c>
      <c r="C31" s="328">
        <f t="shared" si="0"/>
        <v>0.9278213550376402</v>
      </c>
      <c r="D31" s="328">
        <f t="shared" si="0"/>
        <v>0.023153541025092296</v>
      </c>
      <c r="E31" s="328">
        <f t="shared" si="0"/>
        <v>0.01374794470226696</v>
      </c>
      <c r="F31" s="329">
        <f t="shared" si="0"/>
        <v>0.03527715923500053</v>
      </c>
    </row>
    <row r="32" spans="2:6" ht="12.75">
      <c r="B32" s="320" t="s">
        <v>60</v>
      </c>
      <c r="C32" s="328">
        <f t="shared" si="0"/>
        <v>0.9936534573905521</v>
      </c>
      <c r="D32" s="328">
        <f t="shared" si="0"/>
        <v>0.006346542609447992</v>
      </c>
      <c r="E32" s="328">
        <f t="shared" si="0"/>
        <v>0</v>
      </c>
      <c r="F32" s="329">
        <f t="shared" si="0"/>
        <v>0</v>
      </c>
    </row>
    <row r="33" spans="2:6" ht="12.75">
      <c r="B33" s="320" t="s">
        <v>61</v>
      </c>
      <c r="C33" s="328">
        <f t="shared" si="0"/>
        <v>0.9628438741810919</v>
      </c>
      <c r="D33" s="328">
        <f t="shared" si="0"/>
        <v>0.03487193260747414</v>
      </c>
      <c r="E33" s="328">
        <f t="shared" si="0"/>
        <v>0</v>
      </c>
      <c r="F33" s="329">
        <f t="shared" si="0"/>
        <v>0.0022841932114339666</v>
      </c>
    </row>
    <row r="34" spans="2:6" ht="12.75">
      <c r="B34" s="320" t="s">
        <v>83</v>
      </c>
      <c r="C34" s="328">
        <f t="shared" si="0"/>
        <v>0.9371930353012856</v>
      </c>
      <c r="D34" s="328">
        <f t="shared" si="0"/>
        <v>0.04321926678884616</v>
      </c>
      <c r="E34" s="328">
        <f t="shared" si="0"/>
        <v>0.005246771158354859</v>
      </c>
      <c r="F34" s="329">
        <f t="shared" si="0"/>
        <v>0.014340926751513453</v>
      </c>
    </row>
    <row r="35" spans="2:6" ht="12.75">
      <c r="B35" s="320" t="s">
        <v>63</v>
      </c>
      <c r="C35" s="328">
        <f t="shared" si="0"/>
        <v>0.942404085654735</v>
      </c>
      <c r="D35" s="328">
        <f t="shared" si="0"/>
        <v>0.053129775836441955</v>
      </c>
      <c r="E35" s="328">
        <f t="shared" si="0"/>
        <v>0.004466138508823112</v>
      </c>
      <c r="F35" s="329">
        <f t="shared" si="0"/>
        <v>0</v>
      </c>
    </row>
    <row r="36" spans="2:6" ht="12.75">
      <c r="B36" s="320" t="s">
        <v>64</v>
      </c>
      <c r="C36" s="328">
        <f t="shared" si="0"/>
        <v>0.8542729066861972</v>
      </c>
      <c r="D36" s="328">
        <f t="shared" si="0"/>
        <v>0.11494439441557557</v>
      </c>
      <c r="E36" s="328">
        <f t="shared" si="0"/>
        <v>0.027312742400967902</v>
      </c>
      <c r="F36" s="329">
        <f t="shared" si="0"/>
        <v>0.003469956497259493</v>
      </c>
    </row>
    <row r="37" spans="2:6" ht="12.75">
      <c r="B37" s="319" t="s">
        <v>12</v>
      </c>
      <c r="C37" s="326">
        <f t="shared" si="0"/>
        <v>0.9585601280979491</v>
      </c>
      <c r="D37" s="326">
        <f t="shared" si="0"/>
        <v>0.02832686135266615</v>
      </c>
      <c r="E37" s="326">
        <f t="shared" si="0"/>
        <v>0.006621668381571345</v>
      </c>
      <c r="F37" s="327">
        <f t="shared" si="0"/>
        <v>0.006491342167813171</v>
      </c>
    </row>
    <row r="38" spans="2:6" ht="12.75">
      <c r="B38" s="320" t="s">
        <v>65</v>
      </c>
      <c r="C38" s="328">
        <f t="shared" si="0"/>
        <v>0.9718303632879547</v>
      </c>
      <c r="D38" s="328">
        <f t="shared" si="0"/>
        <v>0.012566631369713522</v>
      </c>
      <c r="E38" s="328">
        <f t="shared" si="0"/>
        <v>0.007911122270481295</v>
      </c>
      <c r="F38" s="329">
        <f t="shared" si="0"/>
        <v>0.007691883071850383</v>
      </c>
    </row>
    <row r="39" spans="2:6" ht="12.75">
      <c r="B39" s="320" t="s">
        <v>66</v>
      </c>
      <c r="C39" s="328">
        <f t="shared" si="0"/>
        <v>0.9432804950710405</v>
      </c>
      <c r="D39" s="328">
        <f t="shared" si="0"/>
        <v>0.04430266341382867</v>
      </c>
      <c r="E39" s="328">
        <f t="shared" si="0"/>
        <v>0.006483073456017323</v>
      </c>
      <c r="F39" s="329">
        <f t="shared" si="0"/>
        <v>0.005933768059113354</v>
      </c>
    </row>
    <row r="40" spans="2:6" ht="12.75">
      <c r="B40" s="320" t="s">
        <v>67</v>
      </c>
      <c r="C40" s="328">
        <f t="shared" si="0"/>
        <v>0.9552806972733302</v>
      </c>
      <c r="D40" s="328">
        <f t="shared" si="0"/>
        <v>0.020350282411831545</v>
      </c>
      <c r="E40" s="328">
        <f t="shared" si="0"/>
        <v>0.012320344240368111</v>
      </c>
      <c r="F40" s="329">
        <f t="shared" si="0"/>
        <v>0.01204867607447011</v>
      </c>
    </row>
    <row r="41" spans="2:6" ht="12.75">
      <c r="B41" s="320" t="s">
        <v>68</v>
      </c>
      <c r="C41" s="328">
        <f t="shared" si="0"/>
        <v>0.9748575609486585</v>
      </c>
      <c r="D41" s="328">
        <f t="shared" si="0"/>
        <v>0.014876677312630314</v>
      </c>
      <c r="E41" s="328">
        <f t="shared" si="0"/>
        <v>0.007161189815595243</v>
      </c>
      <c r="F41" s="329">
        <f t="shared" si="0"/>
        <v>0.0031045719231160003</v>
      </c>
    </row>
    <row r="42" spans="2:6" ht="12.75">
      <c r="B42" s="320" t="s">
        <v>69</v>
      </c>
      <c r="C42" s="328">
        <f t="shared" si="0"/>
        <v>0.9382719438339683</v>
      </c>
      <c r="D42" s="328">
        <f t="shared" si="0"/>
        <v>0.050822156370272986</v>
      </c>
      <c r="E42" s="328">
        <f t="shared" si="0"/>
        <v>0.0016924934596086684</v>
      </c>
      <c r="F42" s="329">
        <f t="shared" si="0"/>
        <v>0.009213406336150193</v>
      </c>
    </row>
    <row r="43" spans="2:6" ht="12.75">
      <c r="B43" s="319" t="s">
        <v>13</v>
      </c>
      <c r="C43" s="326">
        <f t="shared" si="0"/>
        <v>0.8736463541512507</v>
      </c>
      <c r="D43" s="326">
        <f t="shared" si="0"/>
        <v>0.09287906002678428</v>
      </c>
      <c r="E43" s="326">
        <f t="shared" si="0"/>
        <v>0.030959748880570084</v>
      </c>
      <c r="F43" s="327">
        <f t="shared" si="0"/>
        <v>0.0025148369413949944</v>
      </c>
    </row>
    <row r="44" spans="2:6" ht="13.5" thickBot="1">
      <c r="B44" s="321" t="s">
        <v>127</v>
      </c>
      <c r="C44" s="330">
        <f t="shared" si="0"/>
        <v>0.939710518245906</v>
      </c>
      <c r="D44" s="330">
        <f t="shared" si="0"/>
        <v>0.03983994566482541</v>
      </c>
      <c r="E44" s="330">
        <f t="shared" si="0"/>
        <v>0.009747786913604733</v>
      </c>
      <c r="F44" s="331">
        <f t="shared" si="0"/>
        <v>0.010701749175663937</v>
      </c>
    </row>
  </sheetData>
  <sheetProtection/>
  <mergeCells count="2">
    <mergeCell ref="C5:F5"/>
    <mergeCell ref="C26:F2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20.625" style="0" customWidth="1"/>
    <col min="3" max="8" width="15.625" style="0" customWidth="1"/>
  </cols>
  <sheetData>
    <row r="1" ht="12.75">
      <c r="A1" s="30"/>
    </row>
    <row r="3" ht="12.75">
      <c r="A3" s="30" t="s">
        <v>141</v>
      </c>
    </row>
    <row r="5" spans="2:8" ht="12.75">
      <c r="B5" s="313" t="s">
        <v>126</v>
      </c>
      <c r="C5" s="420" t="s">
        <v>134</v>
      </c>
      <c r="D5" s="421"/>
      <c r="E5" s="421"/>
      <c r="F5" s="421"/>
      <c r="G5" s="421"/>
      <c r="H5" s="422"/>
    </row>
    <row r="6" spans="2:8" ht="12.75">
      <c r="B6" s="314" t="s">
        <v>125</v>
      </c>
      <c r="C6" s="315" t="s">
        <v>135</v>
      </c>
      <c r="D6" s="315" t="s">
        <v>136</v>
      </c>
      <c r="E6" s="315" t="s">
        <v>137</v>
      </c>
      <c r="F6" s="315" t="s">
        <v>138</v>
      </c>
      <c r="G6" s="315" t="s">
        <v>139</v>
      </c>
      <c r="H6" s="316" t="s">
        <v>140</v>
      </c>
    </row>
    <row r="7" spans="2:8" ht="12.75">
      <c r="B7" s="319" t="s">
        <v>11</v>
      </c>
      <c r="C7" s="322">
        <v>1241</v>
      </c>
      <c r="D7" s="322">
        <v>403</v>
      </c>
      <c r="E7" s="322">
        <v>193</v>
      </c>
      <c r="F7" s="322">
        <v>91</v>
      </c>
      <c r="G7" s="322">
        <v>38</v>
      </c>
      <c r="H7" s="323">
        <v>49</v>
      </c>
    </row>
    <row r="8" spans="2:8" ht="12.75">
      <c r="B8" s="320" t="s">
        <v>57</v>
      </c>
      <c r="C8" s="317">
        <v>134</v>
      </c>
      <c r="D8" s="317">
        <v>38</v>
      </c>
      <c r="E8" s="317">
        <v>12</v>
      </c>
      <c r="F8" s="317">
        <v>3</v>
      </c>
      <c r="G8" s="317">
        <v>4</v>
      </c>
      <c r="H8" s="318">
        <v>4</v>
      </c>
    </row>
    <row r="9" spans="2:8" ht="12.75">
      <c r="B9" s="320" t="s">
        <v>58</v>
      </c>
      <c r="C9" s="317">
        <v>73</v>
      </c>
      <c r="D9" s="317">
        <v>15</v>
      </c>
      <c r="E9" s="317">
        <v>19</v>
      </c>
      <c r="F9" s="317">
        <v>5</v>
      </c>
      <c r="G9" s="317">
        <v>1</v>
      </c>
      <c r="H9" s="318">
        <v>4</v>
      </c>
    </row>
    <row r="10" spans="2:8" ht="12.75">
      <c r="B10" s="320" t="s">
        <v>84</v>
      </c>
      <c r="C10" s="317">
        <v>184</v>
      </c>
      <c r="D10" s="317">
        <v>52</v>
      </c>
      <c r="E10" s="317">
        <v>23</v>
      </c>
      <c r="F10" s="317">
        <v>10</v>
      </c>
      <c r="G10" s="317">
        <v>9</v>
      </c>
      <c r="H10" s="318">
        <v>7</v>
      </c>
    </row>
    <row r="11" spans="2:8" ht="12.75">
      <c r="B11" s="320" t="s">
        <v>60</v>
      </c>
      <c r="C11" s="317">
        <v>66</v>
      </c>
      <c r="D11" s="317">
        <v>31</v>
      </c>
      <c r="E11" s="317">
        <v>10</v>
      </c>
      <c r="F11" s="317">
        <v>11</v>
      </c>
      <c r="G11" s="317">
        <v>6</v>
      </c>
      <c r="H11" s="318">
        <v>8</v>
      </c>
    </row>
    <row r="12" spans="2:8" ht="12.75">
      <c r="B12" s="320" t="s">
        <v>61</v>
      </c>
      <c r="C12" s="317">
        <v>115</v>
      </c>
      <c r="D12" s="317">
        <v>45</v>
      </c>
      <c r="E12" s="317">
        <v>24</v>
      </c>
      <c r="F12" s="317">
        <v>17</v>
      </c>
      <c r="G12" s="317">
        <v>4</v>
      </c>
      <c r="H12" s="318">
        <v>10</v>
      </c>
    </row>
    <row r="13" spans="2:8" ht="12.75">
      <c r="B13" s="320" t="s">
        <v>83</v>
      </c>
      <c r="C13" s="317">
        <v>358</v>
      </c>
      <c r="D13" s="317">
        <v>101</v>
      </c>
      <c r="E13" s="317">
        <v>48</v>
      </c>
      <c r="F13" s="317">
        <v>20</v>
      </c>
      <c r="G13" s="317">
        <v>8</v>
      </c>
      <c r="H13" s="318">
        <v>5</v>
      </c>
    </row>
    <row r="14" spans="2:8" ht="12.75">
      <c r="B14" s="320" t="s">
        <v>63</v>
      </c>
      <c r="C14" s="317">
        <v>231</v>
      </c>
      <c r="D14" s="317">
        <v>79</v>
      </c>
      <c r="E14" s="317">
        <v>41</v>
      </c>
      <c r="F14" s="317">
        <v>19</v>
      </c>
      <c r="G14" s="317">
        <v>4</v>
      </c>
      <c r="H14" s="318">
        <v>6</v>
      </c>
    </row>
    <row r="15" spans="2:8" ht="12.75">
      <c r="B15" s="320" t="s">
        <v>64</v>
      </c>
      <c r="C15" s="317">
        <v>80</v>
      </c>
      <c r="D15" s="317">
        <v>42</v>
      </c>
      <c r="E15" s="317">
        <v>16</v>
      </c>
      <c r="F15" s="317">
        <v>6</v>
      </c>
      <c r="G15" s="317">
        <v>2</v>
      </c>
      <c r="H15" s="318">
        <v>5</v>
      </c>
    </row>
    <row r="16" spans="2:8" ht="12.75">
      <c r="B16" s="319" t="s">
        <v>12</v>
      </c>
      <c r="C16" s="322">
        <v>1046</v>
      </c>
      <c r="D16" s="322">
        <v>383</v>
      </c>
      <c r="E16" s="322">
        <v>193</v>
      </c>
      <c r="F16" s="322">
        <v>129</v>
      </c>
      <c r="G16" s="322">
        <v>89</v>
      </c>
      <c r="H16" s="323">
        <v>276</v>
      </c>
    </row>
    <row r="17" spans="2:8" ht="12.75">
      <c r="B17" s="320" t="s">
        <v>65</v>
      </c>
      <c r="C17" s="317">
        <v>116</v>
      </c>
      <c r="D17" s="317">
        <v>60</v>
      </c>
      <c r="E17" s="317">
        <v>30</v>
      </c>
      <c r="F17" s="317">
        <v>27</v>
      </c>
      <c r="G17" s="317">
        <v>19</v>
      </c>
      <c r="H17" s="318">
        <v>40</v>
      </c>
    </row>
    <row r="18" spans="2:8" ht="12.75">
      <c r="B18" s="320" t="s">
        <v>66</v>
      </c>
      <c r="C18" s="317">
        <v>241</v>
      </c>
      <c r="D18" s="317">
        <v>67</v>
      </c>
      <c r="E18" s="317">
        <v>45</v>
      </c>
      <c r="F18" s="317">
        <v>16</v>
      </c>
      <c r="G18" s="317">
        <v>10</v>
      </c>
      <c r="H18" s="318">
        <v>27</v>
      </c>
    </row>
    <row r="19" spans="2:8" ht="12.75">
      <c r="B19" s="320" t="s">
        <v>67</v>
      </c>
      <c r="C19" s="317">
        <v>106</v>
      </c>
      <c r="D19" s="317">
        <v>49</v>
      </c>
      <c r="E19" s="317">
        <v>20</v>
      </c>
      <c r="F19" s="317">
        <v>15</v>
      </c>
      <c r="G19" s="317">
        <v>12</v>
      </c>
      <c r="H19" s="318">
        <v>36</v>
      </c>
    </row>
    <row r="20" spans="2:8" ht="12.75">
      <c r="B20" s="320" t="s">
        <v>68</v>
      </c>
      <c r="C20" s="317">
        <v>383</v>
      </c>
      <c r="D20" s="317">
        <v>134</v>
      </c>
      <c r="E20" s="317">
        <v>58</v>
      </c>
      <c r="F20" s="317">
        <v>35</v>
      </c>
      <c r="G20" s="317">
        <v>14</v>
      </c>
      <c r="H20" s="318">
        <v>93</v>
      </c>
    </row>
    <row r="21" spans="2:8" ht="12.75">
      <c r="B21" s="320" t="s">
        <v>69</v>
      </c>
      <c r="C21" s="317">
        <v>200</v>
      </c>
      <c r="D21" s="317">
        <v>73</v>
      </c>
      <c r="E21" s="317">
        <v>40</v>
      </c>
      <c r="F21" s="317">
        <v>36</v>
      </c>
      <c r="G21" s="317">
        <v>34</v>
      </c>
      <c r="H21" s="318">
        <v>80</v>
      </c>
    </row>
    <row r="22" spans="2:8" ht="12.75">
      <c r="B22" s="319" t="s">
        <v>13</v>
      </c>
      <c r="C22" s="322">
        <v>162</v>
      </c>
      <c r="D22" s="322">
        <v>62</v>
      </c>
      <c r="E22" s="322">
        <v>18</v>
      </c>
      <c r="F22" s="322">
        <v>7</v>
      </c>
      <c r="G22" s="322">
        <v>14</v>
      </c>
      <c r="H22" s="323">
        <v>16</v>
      </c>
    </row>
    <row r="23" spans="2:8" ht="13.5" thickBot="1">
      <c r="B23" s="321" t="s">
        <v>127</v>
      </c>
      <c r="C23" s="324">
        <v>2449</v>
      </c>
      <c r="D23" s="324">
        <v>848</v>
      </c>
      <c r="E23" s="324">
        <v>404</v>
      </c>
      <c r="F23" s="324">
        <v>227</v>
      </c>
      <c r="G23" s="324">
        <v>141</v>
      </c>
      <c r="H23" s="325">
        <v>341</v>
      </c>
    </row>
    <row r="26" spans="2:8" ht="12.75">
      <c r="B26" s="313" t="s">
        <v>132</v>
      </c>
      <c r="C26" s="420" t="s">
        <v>134</v>
      </c>
      <c r="D26" s="421"/>
      <c r="E26" s="421"/>
      <c r="F26" s="421"/>
      <c r="G26" s="421"/>
      <c r="H26" s="422"/>
    </row>
    <row r="27" spans="2:8" ht="12.75">
      <c r="B27" s="314" t="s">
        <v>125</v>
      </c>
      <c r="C27" s="315" t="s">
        <v>135</v>
      </c>
      <c r="D27" s="315" t="s">
        <v>136</v>
      </c>
      <c r="E27" s="315" t="s">
        <v>137</v>
      </c>
      <c r="F27" s="315" t="s">
        <v>138</v>
      </c>
      <c r="G27" s="315" t="s">
        <v>139</v>
      </c>
      <c r="H27" s="316" t="s">
        <v>140</v>
      </c>
    </row>
    <row r="28" spans="2:8" ht="12.75">
      <c r="B28" s="319" t="s">
        <v>11</v>
      </c>
      <c r="C28" s="326">
        <f aca="true" t="shared" si="0" ref="C28:H37">IF(SUM($C7:$H7)=0,0,C7/SUM($C7:$H7))</f>
        <v>0.6158808933002481</v>
      </c>
      <c r="D28" s="326">
        <f t="shared" si="0"/>
        <v>0.2</v>
      </c>
      <c r="E28" s="326">
        <f t="shared" si="0"/>
        <v>0.09578163771712159</v>
      </c>
      <c r="F28" s="326">
        <f t="shared" si="0"/>
        <v>0.04516129032258064</v>
      </c>
      <c r="G28" s="326">
        <f t="shared" si="0"/>
        <v>0.018858560794044667</v>
      </c>
      <c r="H28" s="327">
        <f t="shared" si="0"/>
        <v>0.024317617866004962</v>
      </c>
    </row>
    <row r="29" spans="2:8" ht="12.75">
      <c r="B29" s="320" t="s">
        <v>57</v>
      </c>
      <c r="C29" s="328">
        <f t="shared" si="0"/>
        <v>0.6871794871794872</v>
      </c>
      <c r="D29" s="328">
        <f t="shared" si="0"/>
        <v>0.19487179487179487</v>
      </c>
      <c r="E29" s="328">
        <f t="shared" si="0"/>
        <v>0.06153846153846154</v>
      </c>
      <c r="F29" s="328">
        <f t="shared" si="0"/>
        <v>0.015384615384615385</v>
      </c>
      <c r="G29" s="328">
        <f t="shared" si="0"/>
        <v>0.020512820512820513</v>
      </c>
      <c r="H29" s="329">
        <f t="shared" si="0"/>
        <v>0.020512820512820513</v>
      </c>
    </row>
    <row r="30" spans="2:8" ht="12.75">
      <c r="B30" s="320" t="s">
        <v>58</v>
      </c>
      <c r="C30" s="328">
        <f t="shared" si="0"/>
        <v>0.6239316239316239</v>
      </c>
      <c r="D30" s="328">
        <f t="shared" si="0"/>
        <v>0.1282051282051282</v>
      </c>
      <c r="E30" s="328">
        <f t="shared" si="0"/>
        <v>0.1623931623931624</v>
      </c>
      <c r="F30" s="328">
        <f t="shared" si="0"/>
        <v>0.042735042735042736</v>
      </c>
      <c r="G30" s="328">
        <f t="shared" si="0"/>
        <v>0.008547008547008548</v>
      </c>
      <c r="H30" s="329">
        <f t="shared" si="0"/>
        <v>0.03418803418803419</v>
      </c>
    </row>
    <row r="31" spans="2:8" ht="12.75">
      <c r="B31" s="320" t="s">
        <v>84</v>
      </c>
      <c r="C31" s="328">
        <f t="shared" si="0"/>
        <v>0.6456140350877193</v>
      </c>
      <c r="D31" s="328">
        <f t="shared" si="0"/>
        <v>0.1824561403508772</v>
      </c>
      <c r="E31" s="328">
        <f t="shared" si="0"/>
        <v>0.08070175438596491</v>
      </c>
      <c r="F31" s="328">
        <f t="shared" si="0"/>
        <v>0.03508771929824561</v>
      </c>
      <c r="G31" s="328">
        <f t="shared" si="0"/>
        <v>0.031578947368421054</v>
      </c>
      <c r="H31" s="329">
        <f t="shared" si="0"/>
        <v>0.02456140350877193</v>
      </c>
    </row>
    <row r="32" spans="2:8" ht="12.75">
      <c r="B32" s="320" t="s">
        <v>60</v>
      </c>
      <c r="C32" s="328">
        <f t="shared" si="0"/>
        <v>0.5</v>
      </c>
      <c r="D32" s="328">
        <f t="shared" si="0"/>
        <v>0.23484848484848486</v>
      </c>
      <c r="E32" s="328">
        <f t="shared" si="0"/>
        <v>0.07575757575757576</v>
      </c>
      <c r="F32" s="328">
        <f t="shared" si="0"/>
        <v>0.08333333333333333</v>
      </c>
      <c r="G32" s="328">
        <f t="shared" si="0"/>
        <v>0.045454545454545456</v>
      </c>
      <c r="H32" s="329">
        <f t="shared" si="0"/>
        <v>0.06060606060606061</v>
      </c>
    </row>
    <row r="33" spans="2:8" ht="12.75">
      <c r="B33" s="320" t="s">
        <v>61</v>
      </c>
      <c r="C33" s="328">
        <f t="shared" si="0"/>
        <v>0.5348837209302325</v>
      </c>
      <c r="D33" s="328">
        <f t="shared" si="0"/>
        <v>0.20930232558139536</v>
      </c>
      <c r="E33" s="328">
        <f t="shared" si="0"/>
        <v>0.11162790697674418</v>
      </c>
      <c r="F33" s="328">
        <f t="shared" si="0"/>
        <v>0.07906976744186046</v>
      </c>
      <c r="G33" s="328">
        <f t="shared" si="0"/>
        <v>0.018604651162790697</v>
      </c>
      <c r="H33" s="329">
        <f t="shared" si="0"/>
        <v>0.046511627906976744</v>
      </c>
    </row>
    <row r="34" spans="2:8" ht="12.75">
      <c r="B34" s="320" t="s">
        <v>83</v>
      </c>
      <c r="C34" s="328">
        <f t="shared" si="0"/>
        <v>0.662962962962963</v>
      </c>
      <c r="D34" s="328">
        <f t="shared" si="0"/>
        <v>0.18703703703703703</v>
      </c>
      <c r="E34" s="328">
        <f t="shared" si="0"/>
        <v>0.08888888888888889</v>
      </c>
      <c r="F34" s="328">
        <f t="shared" si="0"/>
        <v>0.037037037037037035</v>
      </c>
      <c r="G34" s="328">
        <f t="shared" si="0"/>
        <v>0.014814814814814815</v>
      </c>
      <c r="H34" s="329">
        <f t="shared" si="0"/>
        <v>0.009259259259259259</v>
      </c>
    </row>
    <row r="35" spans="2:8" ht="12.75">
      <c r="B35" s="320" t="s">
        <v>63</v>
      </c>
      <c r="C35" s="328">
        <f t="shared" si="0"/>
        <v>0.6078947368421053</v>
      </c>
      <c r="D35" s="328">
        <f t="shared" si="0"/>
        <v>0.20789473684210527</v>
      </c>
      <c r="E35" s="328">
        <f t="shared" si="0"/>
        <v>0.10789473684210527</v>
      </c>
      <c r="F35" s="328">
        <f t="shared" si="0"/>
        <v>0.05</v>
      </c>
      <c r="G35" s="328">
        <f t="shared" si="0"/>
        <v>0.010526315789473684</v>
      </c>
      <c r="H35" s="329">
        <f t="shared" si="0"/>
        <v>0.015789473684210527</v>
      </c>
    </row>
    <row r="36" spans="2:8" ht="12.75">
      <c r="B36" s="320" t="s">
        <v>64</v>
      </c>
      <c r="C36" s="328">
        <f t="shared" si="0"/>
        <v>0.5298013245033113</v>
      </c>
      <c r="D36" s="328">
        <f t="shared" si="0"/>
        <v>0.2781456953642384</v>
      </c>
      <c r="E36" s="328">
        <f t="shared" si="0"/>
        <v>0.10596026490066225</v>
      </c>
      <c r="F36" s="328">
        <f t="shared" si="0"/>
        <v>0.039735099337748346</v>
      </c>
      <c r="G36" s="328">
        <f t="shared" si="0"/>
        <v>0.013245033112582781</v>
      </c>
      <c r="H36" s="329">
        <f t="shared" si="0"/>
        <v>0.033112582781456956</v>
      </c>
    </row>
    <row r="37" spans="2:8" ht="12.75">
      <c r="B37" s="319" t="s">
        <v>12</v>
      </c>
      <c r="C37" s="326">
        <f t="shared" si="0"/>
        <v>0.4943289224952741</v>
      </c>
      <c r="D37" s="326">
        <f t="shared" si="0"/>
        <v>0.18100189035916825</v>
      </c>
      <c r="E37" s="326">
        <f t="shared" si="0"/>
        <v>0.09120982986767485</v>
      </c>
      <c r="F37" s="326">
        <f t="shared" si="0"/>
        <v>0.0609640831758034</v>
      </c>
      <c r="G37" s="326">
        <f t="shared" si="0"/>
        <v>0.04206049149338374</v>
      </c>
      <c r="H37" s="327">
        <f t="shared" si="0"/>
        <v>0.13043478260869565</v>
      </c>
    </row>
    <row r="38" spans="2:8" ht="12.75">
      <c r="B38" s="320" t="s">
        <v>65</v>
      </c>
      <c r="C38" s="328">
        <f aca="true" t="shared" si="1" ref="C38:H44">IF(SUM($C17:$H17)=0,0,C17/SUM($C17:$H17))</f>
        <v>0.3972602739726027</v>
      </c>
      <c r="D38" s="328">
        <f t="shared" si="1"/>
        <v>0.2054794520547945</v>
      </c>
      <c r="E38" s="328">
        <f t="shared" si="1"/>
        <v>0.10273972602739725</v>
      </c>
      <c r="F38" s="328">
        <f t="shared" si="1"/>
        <v>0.09246575342465753</v>
      </c>
      <c r="G38" s="328">
        <f t="shared" si="1"/>
        <v>0.06506849315068493</v>
      </c>
      <c r="H38" s="329">
        <f t="shared" si="1"/>
        <v>0.136986301369863</v>
      </c>
    </row>
    <row r="39" spans="2:8" ht="12.75">
      <c r="B39" s="320" t="s">
        <v>66</v>
      </c>
      <c r="C39" s="328">
        <f t="shared" si="1"/>
        <v>0.5935960591133005</v>
      </c>
      <c r="D39" s="328">
        <f t="shared" si="1"/>
        <v>0.16502463054187191</v>
      </c>
      <c r="E39" s="328">
        <f t="shared" si="1"/>
        <v>0.11083743842364532</v>
      </c>
      <c r="F39" s="328">
        <f t="shared" si="1"/>
        <v>0.03940886699507389</v>
      </c>
      <c r="G39" s="328">
        <f t="shared" si="1"/>
        <v>0.024630541871921183</v>
      </c>
      <c r="H39" s="329">
        <f t="shared" si="1"/>
        <v>0.0665024630541872</v>
      </c>
    </row>
    <row r="40" spans="2:8" ht="12.75">
      <c r="B40" s="320" t="s">
        <v>67</v>
      </c>
      <c r="C40" s="328">
        <f t="shared" si="1"/>
        <v>0.44537815126050423</v>
      </c>
      <c r="D40" s="328">
        <f t="shared" si="1"/>
        <v>0.20588235294117646</v>
      </c>
      <c r="E40" s="328">
        <f t="shared" si="1"/>
        <v>0.08403361344537816</v>
      </c>
      <c r="F40" s="328">
        <f t="shared" si="1"/>
        <v>0.06302521008403361</v>
      </c>
      <c r="G40" s="328">
        <f t="shared" si="1"/>
        <v>0.05042016806722689</v>
      </c>
      <c r="H40" s="329">
        <f t="shared" si="1"/>
        <v>0.15126050420168066</v>
      </c>
    </row>
    <row r="41" spans="2:8" ht="12.75">
      <c r="B41" s="320" t="s">
        <v>68</v>
      </c>
      <c r="C41" s="328">
        <f t="shared" si="1"/>
        <v>0.5341701534170153</v>
      </c>
      <c r="D41" s="328">
        <f t="shared" si="1"/>
        <v>0.18688981868898186</v>
      </c>
      <c r="E41" s="328">
        <f t="shared" si="1"/>
        <v>0.08089260808926081</v>
      </c>
      <c r="F41" s="328">
        <f t="shared" si="1"/>
        <v>0.04881450488145049</v>
      </c>
      <c r="G41" s="328">
        <f t="shared" si="1"/>
        <v>0.019525801952580194</v>
      </c>
      <c r="H41" s="329">
        <f t="shared" si="1"/>
        <v>0.1297071129707113</v>
      </c>
    </row>
    <row r="42" spans="2:8" ht="12.75">
      <c r="B42" s="320" t="s">
        <v>69</v>
      </c>
      <c r="C42" s="328">
        <f t="shared" si="1"/>
        <v>0.4319654427645788</v>
      </c>
      <c r="D42" s="328">
        <f t="shared" si="1"/>
        <v>0.15766738660907129</v>
      </c>
      <c r="E42" s="328">
        <f t="shared" si="1"/>
        <v>0.08639308855291576</v>
      </c>
      <c r="F42" s="328">
        <f t="shared" si="1"/>
        <v>0.07775377969762419</v>
      </c>
      <c r="G42" s="328">
        <f t="shared" si="1"/>
        <v>0.0734341252699784</v>
      </c>
      <c r="H42" s="329">
        <f t="shared" si="1"/>
        <v>0.17278617710583152</v>
      </c>
    </row>
    <row r="43" spans="2:8" ht="12.75">
      <c r="B43" s="319" t="s">
        <v>13</v>
      </c>
      <c r="C43" s="326">
        <f t="shared" si="1"/>
        <v>0.5806451612903226</v>
      </c>
      <c r="D43" s="326">
        <f t="shared" si="1"/>
        <v>0.2222222222222222</v>
      </c>
      <c r="E43" s="326">
        <f t="shared" si="1"/>
        <v>0.06451612903225806</v>
      </c>
      <c r="F43" s="326">
        <f t="shared" si="1"/>
        <v>0.025089605734767026</v>
      </c>
      <c r="G43" s="326">
        <f t="shared" si="1"/>
        <v>0.05017921146953405</v>
      </c>
      <c r="H43" s="327">
        <f t="shared" si="1"/>
        <v>0.05734767025089606</v>
      </c>
    </row>
    <row r="44" spans="2:8" ht="13.5" thickBot="1">
      <c r="B44" s="321" t="s">
        <v>127</v>
      </c>
      <c r="C44" s="330">
        <f t="shared" si="1"/>
        <v>0.555328798185941</v>
      </c>
      <c r="D44" s="330">
        <f t="shared" si="1"/>
        <v>0.19229024943310657</v>
      </c>
      <c r="E44" s="330">
        <f t="shared" si="1"/>
        <v>0.09160997732426304</v>
      </c>
      <c r="F44" s="330">
        <f t="shared" si="1"/>
        <v>0.05147392290249433</v>
      </c>
      <c r="G44" s="330">
        <f t="shared" si="1"/>
        <v>0.03197278911564626</v>
      </c>
      <c r="H44" s="331">
        <f t="shared" si="1"/>
        <v>0.07732426303854875</v>
      </c>
    </row>
    <row r="47" spans="3:8" ht="12.75">
      <c r="C47" s="135"/>
      <c r="D47" s="135"/>
      <c r="E47" s="135"/>
      <c r="F47" s="135"/>
      <c r="G47" s="135"/>
      <c r="H47" s="135"/>
    </row>
  </sheetData>
  <sheetProtection/>
  <mergeCells count="2">
    <mergeCell ref="C5:H5"/>
    <mergeCell ref="C26:H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customWidth="1"/>
    <col min="3" max="12" width="12.625" style="0" customWidth="1"/>
  </cols>
  <sheetData>
    <row r="3" spans="1:7" ht="12.75">
      <c r="A3" s="1" t="s">
        <v>169</v>
      </c>
      <c r="B3" s="2"/>
      <c r="C3" s="3"/>
      <c r="D3" s="4"/>
      <c r="E3" s="3"/>
      <c r="F3" s="4"/>
      <c r="G3" s="3"/>
    </row>
    <row r="4" spans="1:7" ht="12.75">
      <c r="A4" s="2"/>
      <c r="B4" s="3"/>
      <c r="C4" s="2"/>
      <c r="D4" s="5"/>
      <c r="E4" s="2"/>
      <c r="F4" s="5"/>
      <c r="G4" s="2"/>
    </row>
    <row r="5" spans="1:12" ht="12.75">
      <c r="A5" s="2"/>
      <c r="B5" s="358"/>
      <c r="C5" s="293" t="s">
        <v>0</v>
      </c>
      <c r="D5" s="293" t="s">
        <v>1</v>
      </c>
      <c r="E5" s="293" t="s">
        <v>2</v>
      </c>
      <c r="F5" s="293" t="s">
        <v>3</v>
      </c>
      <c r="G5" s="293" t="s">
        <v>4</v>
      </c>
      <c r="H5" s="293" t="s">
        <v>5</v>
      </c>
      <c r="I5" s="293" t="s">
        <v>6</v>
      </c>
      <c r="J5" s="293" t="s">
        <v>7</v>
      </c>
      <c r="K5" s="293" t="s">
        <v>8</v>
      </c>
      <c r="L5" s="293" t="s">
        <v>9</v>
      </c>
    </row>
    <row r="6" spans="1:12" ht="27.75">
      <c r="A6" s="2"/>
      <c r="B6" s="359"/>
      <c r="C6" s="294" t="s">
        <v>82</v>
      </c>
      <c r="D6" s="294" t="s">
        <v>82</v>
      </c>
      <c r="E6" s="294" t="s">
        <v>82</v>
      </c>
      <c r="F6" s="294" t="s">
        <v>82</v>
      </c>
      <c r="G6" s="294" t="s">
        <v>82</v>
      </c>
      <c r="H6" s="294" t="s">
        <v>82</v>
      </c>
      <c r="I6" s="294" t="s">
        <v>82</v>
      </c>
      <c r="J6" s="294" t="s">
        <v>82</v>
      </c>
      <c r="K6" s="294" t="s">
        <v>82</v>
      </c>
      <c r="L6" s="294" t="s">
        <v>82</v>
      </c>
    </row>
    <row r="7" spans="1:13" ht="12.75">
      <c r="A7" s="2"/>
      <c r="B7" s="295" t="s">
        <v>11</v>
      </c>
      <c r="C7" s="7">
        <v>1631.588</v>
      </c>
      <c r="D7" s="7">
        <v>1330.469</v>
      </c>
      <c r="E7" s="7">
        <v>1210.532</v>
      </c>
      <c r="F7" s="7">
        <v>1158.908</v>
      </c>
      <c r="G7" s="7">
        <v>1066.384</v>
      </c>
      <c r="H7" s="7">
        <v>1013.426</v>
      </c>
      <c r="I7" s="7">
        <v>1055.068</v>
      </c>
      <c r="J7" s="7">
        <v>1013.857</v>
      </c>
      <c r="K7" s="7">
        <v>827.735</v>
      </c>
      <c r="L7" s="7">
        <v>1250.234</v>
      </c>
      <c r="M7" s="136"/>
    </row>
    <row r="8" spans="1:13" ht="12.75">
      <c r="A8" s="2"/>
      <c r="B8" s="295" t="s">
        <v>12</v>
      </c>
      <c r="C8" s="7">
        <v>4219.519</v>
      </c>
      <c r="D8" s="7">
        <v>3658.279</v>
      </c>
      <c r="E8" s="7">
        <v>3516.02</v>
      </c>
      <c r="F8" s="7">
        <v>3789.228</v>
      </c>
      <c r="G8" s="7">
        <v>3215.26</v>
      </c>
      <c r="H8" s="7">
        <v>2936.423</v>
      </c>
      <c r="I8" s="7">
        <v>2729.872</v>
      </c>
      <c r="J8" s="7">
        <v>3279.702</v>
      </c>
      <c r="K8" s="7">
        <v>2886.445</v>
      </c>
      <c r="L8" s="7">
        <v>2339.411</v>
      </c>
      <c r="M8" s="136"/>
    </row>
    <row r="9" spans="1:13" ht="12.75">
      <c r="A9" s="2"/>
      <c r="B9" s="295" t="s">
        <v>13</v>
      </c>
      <c r="C9" s="7">
        <v>1082.066</v>
      </c>
      <c r="D9" s="7">
        <v>991.46</v>
      </c>
      <c r="E9" s="7">
        <v>894.977</v>
      </c>
      <c r="F9" s="7">
        <v>778.186</v>
      </c>
      <c r="G9" s="7">
        <v>934.17</v>
      </c>
      <c r="H9" s="7">
        <v>793.729</v>
      </c>
      <c r="I9" s="7">
        <v>531.116</v>
      </c>
      <c r="J9" s="7">
        <v>585.14</v>
      </c>
      <c r="K9" s="7">
        <v>494.555</v>
      </c>
      <c r="L9" s="7">
        <v>678.898</v>
      </c>
      <c r="M9" s="136"/>
    </row>
    <row r="10" spans="1:13" ht="12.75">
      <c r="A10" s="2"/>
      <c r="B10" s="141" t="s">
        <v>14</v>
      </c>
      <c r="C10" s="142">
        <v>6933.173</v>
      </c>
      <c r="D10" s="142">
        <v>5980.208</v>
      </c>
      <c r="E10" s="142">
        <v>5621.529</v>
      </c>
      <c r="F10" s="142">
        <v>5726.322</v>
      </c>
      <c r="G10" s="142">
        <v>5215.814</v>
      </c>
      <c r="H10" s="142">
        <v>4743.578</v>
      </c>
      <c r="I10" s="142">
        <v>4316.056</v>
      </c>
      <c r="J10" s="142">
        <v>4878.699</v>
      </c>
      <c r="K10" s="142">
        <v>4208.735</v>
      </c>
      <c r="L10" s="142">
        <v>4268.543</v>
      </c>
      <c r="M10" s="136"/>
    </row>
  </sheetData>
  <sheetProtection/>
  <mergeCells count="1">
    <mergeCell ref="B5:B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9" width="12.625" style="0" customWidth="1"/>
    <col min="10" max="10" width="6.625" style="0" customWidth="1"/>
    <col min="11" max="11" width="12.625" style="0" customWidth="1"/>
    <col min="12" max="12" width="6.625" style="0" customWidth="1"/>
    <col min="13" max="13" width="12.625" style="0" customWidth="1"/>
    <col min="14" max="14" width="6.625" style="0" customWidth="1"/>
    <col min="15" max="15" width="12.625" style="0" customWidth="1"/>
    <col min="16" max="16" width="6.625" style="0" customWidth="1"/>
    <col min="17" max="17" width="12.625" style="0" customWidth="1"/>
    <col min="18" max="18" width="6.625" style="0" customWidth="1"/>
    <col min="19" max="19" width="12.625" style="0" customWidth="1"/>
    <col min="20" max="20" width="6.625" style="0" customWidth="1"/>
    <col min="21" max="21" width="12.625" style="0" customWidth="1"/>
    <col min="22" max="22" width="6.625" style="0" customWidth="1"/>
  </cols>
  <sheetData>
    <row r="3" spans="1:7" ht="12.75">
      <c r="A3" s="1" t="s">
        <v>170</v>
      </c>
      <c r="B3" s="2"/>
      <c r="C3" s="3"/>
      <c r="D3" s="4"/>
      <c r="E3" s="3"/>
      <c r="F3" s="4"/>
      <c r="G3" s="3"/>
    </row>
    <row r="4" spans="1:7" ht="12.75">
      <c r="A4" s="2"/>
      <c r="B4" s="3"/>
      <c r="C4" s="2"/>
      <c r="D4" s="5"/>
      <c r="E4" s="2"/>
      <c r="F4" s="5"/>
      <c r="G4" s="2"/>
    </row>
    <row r="5" spans="2:22" ht="12.75">
      <c r="B5" s="362"/>
      <c r="C5" s="360" t="s">
        <v>22</v>
      </c>
      <c r="D5" s="361"/>
      <c r="E5" s="360" t="s">
        <v>23</v>
      </c>
      <c r="F5" s="361"/>
      <c r="G5" s="360" t="s">
        <v>24</v>
      </c>
      <c r="H5" s="361"/>
      <c r="I5" s="360" t="s">
        <v>25</v>
      </c>
      <c r="J5" s="361"/>
      <c r="K5" s="360" t="s">
        <v>26</v>
      </c>
      <c r="L5" s="361"/>
      <c r="M5" s="360" t="s">
        <v>27</v>
      </c>
      <c r="N5" s="361"/>
      <c r="O5" s="360" t="s">
        <v>28</v>
      </c>
      <c r="P5" s="361"/>
      <c r="Q5" s="360" t="s">
        <v>29</v>
      </c>
      <c r="R5" s="361"/>
      <c r="S5" s="360" t="s">
        <v>30</v>
      </c>
      <c r="T5" s="361"/>
      <c r="U5" s="360" t="s">
        <v>31</v>
      </c>
      <c r="V5" s="361"/>
    </row>
    <row r="6" spans="2:22" ht="27.75">
      <c r="B6" s="363"/>
      <c r="C6" s="290" t="s">
        <v>82</v>
      </c>
      <c r="D6" s="282" t="s">
        <v>33</v>
      </c>
      <c r="E6" s="290" t="s">
        <v>82</v>
      </c>
      <c r="F6" s="282" t="s">
        <v>33</v>
      </c>
      <c r="G6" s="290" t="s">
        <v>82</v>
      </c>
      <c r="H6" s="282" t="s">
        <v>33</v>
      </c>
      <c r="I6" s="290" t="s">
        <v>82</v>
      </c>
      <c r="J6" s="282" t="s">
        <v>33</v>
      </c>
      <c r="K6" s="290" t="s">
        <v>82</v>
      </c>
      <c r="L6" s="282" t="s">
        <v>33</v>
      </c>
      <c r="M6" s="290" t="s">
        <v>82</v>
      </c>
      <c r="N6" s="282" t="s">
        <v>33</v>
      </c>
      <c r="O6" s="290" t="s">
        <v>82</v>
      </c>
      <c r="P6" s="282" t="s">
        <v>33</v>
      </c>
      <c r="Q6" s="290" t="s">
        <v>10</v>
      </c>
      <c r="R6" s="282" t="s">
        <v>33</v>
      </c>
      <c r="S6" s="290" t="s">
        <v>10</v>
      </c>
      <c r="T6" s="282" t="s">
        <v>33</v>
      </c>
      <c r="U6" s="290" t="s">
        <v>10</v>
      </c>
      <c r="V6" s="282" t="s">
        <v>33</v>
      </c>
    </row>
    <row r="7" spans="2:23" ht="12.75">
      <c r="B7" s="6" t="s">
        <v>11</v>
      </c>
      <c r="C7" s="7">
        <v>2945.143</v>
      </c>
      <c r="D7" s="31">
        <v>4.816567170271935</v>
      </c>
      <c r="E7" s="7">
        <v>3224.748</v>
      </c>
      <c r="F7" s="31">
        <v>4.725577288264697</v>
      </c>
      <c r="G7" s="7">
        <v>2902.882</v>
      </c>
      <c r="H7" s="31">
        <v>5.03031782787298</v>
      </c>
      <c r="I7" s="7">
        <v>2986.073</v>
      </c>
      <c r="J7" s="31">
        <v>5.193499228682592</v>
      </c>
      <c r="K7" s="7">
        <v>2849.959</v>
      </c>
      <c r="L7" s="31">
        <v>5.897619998150447</v>
      </c>
      <c r="M7" s="7">
        <v>2223.898</v>
      </c>
      <c r="N7" s="31">
        <v>6.364792476940489</v>
      </c>
      <c r="O7" s="7">
        <v>1847.683</v>
      </c>
      <c r="P7" s="31">
        <v>6.011630369725803</v>
      </c>
      <c r="Q7" s="7">
        <v>1522.995</v>
      </c>
      <c r="R7" s="31">
        <v>5.390953932186275</v>
      </c>
      <c r="S7" s="7">
        <v>1431.483</v>
      </c>
      <c r="T7" s="31">
        <v>5.843309636625943</v>
      </c>
      <c r="U7" s="7">
        <v>1603.203</v>
      </c>
      <c r="V7" s="31">
        <v>6.188562354377897</v>
      </c>
      <c r="W7" s="136"/>
    </row>
    <row r="8" spans="2:23" ht="12.75">
      <c r="B8" s="6" t="s">
        <v>12</v>
      </c>
      <c r="C8" s="7">
        <v>5708.241</v>
      </c>
      <c r="D8" s="31">
        <v>5.393956874228645</v>
      </c>
      <c r="E8" s="7">
        <v>6997.441</v>
      </c>
      <c r="F8" s="31">
        <v>4.876881939384529</v>
      </c>
      <c r="G8" s="7">
        <v>7829.854</v>
      </c>
      <c r="H8" s="31">
        <v>4.938781799675543</v>
      </c>
      <c r="I8" s="7">
        <v>8910.356</v>
      </c>
      <c r="J8" s="31">
        <v>4.734476481909517</v>
      </c>
      <c r="K8" s="7">
        <v>8847.107</v>
      </c>
      <c r="L8" s="31">
        <v>4.503748299178598</v>
      </c>
      <c r="M8" s="7">
        <v>8132.691</v>
      </c>
      <c r="N8" s="31">
        <v>4.544162195487416</v>
      </c>
      <c r="O8" s="7">
        <v>6526.939</v>
      </c>
      <c r="P8" s="31">
        <v>4.637758745622508</v>
      </c>
      <c r="Q8" s="7">
        <v>4986.344</v>
      </c>
      <c r="R8" s="31">
        <v>4.816346977182592</v>
      </c>
      <c r="S8" s="7">
        <v>5679.419</v>
      </c>
      <c r="T8" s="31">
        <v>4.249623242762456</v>
      </c>
      <c r="U8" s="7">
        <v>5626.522</v>
      </c>
      <c r="V8" s="31">
        <v>4.123047425717597</v>
      </c>
      <c r="W8" s="136"/>
    </row>
    <row r="9" spans="2:23" ht="12.75">
      <c r="B9" s="6" t="s">
        <v>13</v>
      </c>
      <c r="C9" s="7">
        <v>900.788</v>
      </c>
      <c r="D9" s="31">
        <v>15.909999999999998</v>
      </c>
      <c r="E9" s="7">
        <v>948.901</v>
      </c>
      <c r="F9" s="31">
        <v>13.23</v>
      </c>
      <c r="G9" s="7">
        <v>1087.416</v>
      </c>
      <c r="H9" s="31">
        <v>14.469999999999999</v>
      </c>
      <c r="I9" s="7">
        <v>775.037</v>
      </c>
      <c r="J9" s="31">
        <v>14.62</v>
      </c>
      <c r="K9" s="7">
        <v>735.721</v>
      </c>
      <c r="L9" s="31">
        <v>14.59</v>
      </c>
      <c r="M9" s="7">
        <v>678.892</v>
      </c>
      <c r="N9" s="31">
        <v>15.039999999999997</v>
      </c>
      <c r="O9" s="7">
        <v>490.123</v>
      </c>
      <c r="P9" s="31">
        <v>14.59</v>
      </c>
      <c r="Q9" s="7">
        <v>520.727</v>
      </c>
      <c r="R9" s="31">
        <v>14.46</v>
      </c>
      <c r="S9" s="7">
        <v>733.983</v>
      </c>
      <c r="T9" s="31">
        <v>13.100000000000001</v>
      </c>
      <c r="U9" s="7">
        <v>694.459</v>
      </c>
      <c r="V9" s="31">
        <v>11.53</v>
      </c>
      <c r="W9" s="136"/>
    </row>
    <row r="10" spans="2:23" ht="12.75">
      <c r="B10" s="8" t="s">
        <v>14</v>
      </c>
      <c r="C10" s="9">
        <v>9554.172</v>
      </c>
      <c r="D10" s="32">
        <v>3.852296714293763</v>
      </c>
      <c r="E10" s="9">
        <v>11171.09</v>
      </c>
      <c r="F10" s="32">
        <v>3.7409643428764467</v>
      </c>
      <c r="G10" s="9">
        <v>11820.152</v>
      </c>
      <c r="H10" s="32">
        <v>3.7418088913000545</v>
      </c>
      <c r="I10" s="9">
        <v>12671.466</v>
      </c>
      <c r="J10" s="32">
        <v>3.6580127022200126</v>
      </c>
      <c r="K10" s="9">
        <v>12432.787</v>
      </c>
      <c r="L10" s="32">
        <v>3.5838661436717816</v>
      </c>
      <c r="M10" s="9">
        <v>11035.481</v>
      </c>
      <c r="N10" s="32">
        <v>3.7035285584578888</v>
      </c>
      <c r="O10" s="9">
        <v>8864.745</v>
      </c>
      <c r="P10" s="32">
        <v>3.725701935005642</v>
      </c>
      <c r="Q10" s="9">
        <v>7030.066</v>
      </c>
      <c r="R10" s="32">
        <v>3.765827836147399</v>
      </c>
      <c r="S10" s="9">
        <v>7844.885</v>
      </c>
      <c r="T10" s="32">
        <v>3.479146192162669</v>
      </c>
      <c r="U10" s="9">
        <v>7924.184</v>
      </c>
      <c r="V10" s="32">
        <v>3.1840497090119526</v>
      </c>
      <c r="W10" s="136"/>
    </row>
  </sheetData>
  <sheetProtection/>
  <mergeCells count="11">
    <mergeCell ref="B5:B6"/>
    <mergeCell ref="C5:D5"/>
    <mergeCell ref="E5:F5"/>
    <mergeCell ref="G5:H5"/>
    <mergeCell ref="O5:P5"/>
    <mergeCell ref="Q5:R5"/>
    <mergeCell ref="S5:T5"/>
    <mergeCell ref="U5:V5"/>
    <mergeCell ref="I5:J5"/>
    <mergeCell ref="K5:L5"/>
    <mergeCell ref="M5:N5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F1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customWidth="1"/>
    <col min="3" max="4" width="12.625" style="0" customWidth="1"/>
    <col min="5" max="5" width="6.625" style="0" customWidth="1"/>
    <col min="6" max="6" width="12.625" style="0" customWidth="1"/>
  </cols>
  <sheetData>
    <row r="3" spans="1:3" ht="12.75">
      <c r="A3" s="1" t="s">
        <v>106</v>
      </c>
      <c r="B3" s="2"/>
      <c r="C3" s="3"/>
    </row>
    <row r="4" spans="1:3" ht="12.75">
      <c r="A4" s="2"/>
      <c r="B4" s="3"/>
      <c r="C4" s="2"/>
    </row>
    <row r="5" spans="1:6" ht="12.75">
      <c r="A5" s="2"/>
      <c r="B5" s="364" t="s">
        <v>34</v>
      </c>
      <c r="C5" s="291" t="s">
        <v>114</v>
      </c>
      <c r="D5" s="366" t="s">
        <v>32</v>
      </c>
      <c r="E5" s="367"/>
      <c r="F5" s="292" t="s">
        <v>36</v>
      </c>
    </row>
    <row r="6" spans="1:6" ht="25.5">
      <c r="A6" s="2"/>
      <c r="B6" s="365"/>
      <c r="C6" s="284" t="s">
        <v>85</v>
      </c>
      <c r="D6" s="284" t="s">
        <v>85</v>
      </c>
      <c r="E6" s="282" t="s">
        <v>33</v>
      </c>
      <c r="F6" s="285" t="s">
        <v>85</v>
      </c>
    </row>
    <row r="7" spans="1:6" ht="12.75">
      <c r="A7" s="2"/>
      <c r="B7" s="143" t="s">
        <v>11</v>
      </c>
      <c r="C7" s="145">
        <v>127.64953999999999</v>
      </c>
      <c r="D7" s="145">
        <v>178.94715000000002</v>
      </c>
      <c r="E7" s="149">
        <v>1.8506369300843954</v>
      </c>
      <c r="F7" s="147">
        <f>C7+D7</f>
        <v>306.59669</v>
      </c>
    </row>
    <row r="8" spans="1:6" ht="12.75">
      <c r="A8" s="2"/>
      <c r="B8" s="143" t="s">
        <v>12</v>
      </c>
      <c r="C8" s="145">
        <v>366.50442</v>
      </c>
      <c r="D8" s="145">
        <v>505.47496000000007</v>
      </c>
      <c r="E8" s="149">
        <v>0.8774553633261885</v>
      </c>
      <c r="F8" s="147">
        <f>C8+D8</f>
        <v>871.97938</v>
      </c>
    </row>
    <row r="9" spans="1:6" ht="12.75">
      <c r="A9" s="2"/>
      <c r="B9" s="143" t="s">
        <v>13</v>
      </c>
      <c r="C9" s="145">
        <v>81.81710000000001</v>
      </c>
      <c r="D9" s="145">
        <v>47.14175</v>
      </c>
      <c r="E9" s="149">
        <v>3.39</v>
      </c>
      <c r="F9" s="147">
        <f>C9+D9</f>
        <v>128.95885</v>
      </c>
    </row>
    <row r="10" spans="1:6" ht="12.75">
      <c r="A10" s="2"/>
      <c r="B10" s="144" t="s">
        <v>14</v>
      </c>
      <c r="C10" s="146">
        <v>575.97106</v>
      </c>
      <c r="D10" s="146">
        <v>731.5638600000001</v>
      </c>
      <c r="E10" s="150">
        <v>0.7875380786889515</v>
      </c>
      <c r="F10" s="148">
        <f>C10+D10</f>
        <v>1307.53492</v>
      </c>
    </row>
  </sheetData>
  <sheetProtection/>
  <mergeCells count="2">
    <mergeCell ref="B5:B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customWidth="1"/>
    <col min="3" max="4" width="12.625" style="0" customWidth="1"/>
    <col min="5" max="5" width="6.625" style="0" customWidth="1"/>
    <col min="6" max="6" width="12.625" style="0" customWidth="1"/>
  </cols>
  <sheetData>
    <row r="3" spans="1:3" ht="12.75">
      <c r="A3" s="1" t="s">
        <v>171</v>
      </c>
      <c r="B3" s="2"/>
      <c r="C3" s="3"/>
    </row>
    <row r="4" spans="1:3" ht="12.75">
      <c r="A4" s="2"/>
      <c r="B4" s="3"/>
      <c r="C4" s="2"/>
    </row>
    <row r="5" spans="1:6" ht="12.75">
      <c r="A5" s="2"/>
      <c r="B5" s="368" t="s">
        <v>34</v>
      </c>
      <c r="C5" s="289" t="s">
        <v>114</v>
      </c>
      <c r="D5" s="360" t="s">
        <v>32</v>
      </c>
      <c r="E5" s="369"/>
      <c r="F5" s="289" t="s">
        <v>36</v>
      </c>
    </row>
    <row r="6" spans="1:6" ht="27.75">
      <c r="A6" s="2"/>
      <c r="B6" s="368"/>
      <c r="C6" s="290" t="s">
        <v>10</v>
      </c>
      <c r="D6" s="290" t="s">
        <v>10</v>
      </c>
      <c r="E6" s="282" t="s">
        <v>33</v>
      </c>
      <c r="F6" s="290" t="s">
        <v>10</v>
      </c>
    </row>
    <row r="7" spans="1:6" ht="12.75">
      <c r="A7" s="2"/>
      <c r="B7" s="6" t="s">
        <v>11</v>
      </c>
      <c r="C7" s="7">
        <v>26770.39</v>
      </c>
      <c r="D7" s="7">
        <v>63722.749</v>
      </c>
      <c r="E7" s="153">
        <v>2.440491587051997</v>
      </c>
      <c r="F7" s="151">
        <f>C7+D7</f>
        <v>90493.139</v>
      </c>
    </row>
    <row r="8" spans="1:6" ht="12.75">
      <c r="A8" s="2"/>
      <c r="B8" s="6" t="s">
        <v>12</v>
      </c>
      <c r="C8" s="7">
        <v>80189.022</v>
      </c>
      <c r="D8" s="7">
        <v>146700.063</v>
      </c>
      <c r="E8" s="153">
        <v>1.8760139755196705</v>
      </c>
      <c r="F8" s="151">
        <f>C8+D8</f>
        <v>226889.085</v>
      </c>
    </row>
    <row r="9" spans="1:6" ht="12.75">
      <c r="A9" s="2"/>
      <c r="B9" s="6" t="s">
        <v>13</v>
      </c>
      <c r="C9" s="7">
        <v>19426.641</v>
      </c>
      <c r="D9" s="7">
        <v>17938.689</v>
      </c>
      <c r="E9" s="153">
        <v>5.64</v>
      </c>
      <c r="F9" s="151">
        <f>C9+D9</f>
        <v>37365.33</v>
      </c>
    </row>
    <row r="10" spans="1:6" ht="12.75">
      <c r="A10" s="2"/>
      <c r="B10" s="8" t="s">
        <v>14</v>
      </c>
      <c r="C10" s="9">
        <v>126386.053</v>
      </c>
      <c r="D10" s="9">
        <v>228361.501</v>
      </c>
      <c r="E10" s="154">
        <v>1.4534288183022424</v>
      </c>
      <c r="F10" s="152">
        <f>C10+D10</f>
        <v>354747.554</v>
      </c>
    </row>
  </sheetData>
  <sheetProtection/>
  <mergeCells count="2">
    <mergeCell ref="B5:B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customWidth="1"/>
    <col min="3" max="4" width="12.625" style="0" customWidth="1"/>
    <col min="5" max="5" width="6.625" style="0" customWidth="1"/>
    <col min="6" max="6" width="12.625" style="0" customWidth="1"/>
  </cols>
  <sheetData>
    <row r="3" ht="12.75">
      <c r="A3" s="26" t="s">
        <v>172</v>
      </c>
    </row>
    <row r="5" spans="2:6" ht="12.75" customHeight="1">
      <c r="B5" s="370" t="s">
        <v>35</v>
      </c>
      <c r="C5" s="279" t="s">
        <v>114</v>
      </c>
      <c r="D5" s="372" t="s">
        <v>32</v>
      </c>
      <c r="E5" s="372"/>
      <c r="F5" s="280" t="s">
        <v>36</v>
      </c>
    </row>
    <row r="6" spans="2:6" ht="27.75">
      <c r="B6" s="371"/>
      <c r="C6" s="281" t="s">
        <v>50</v>
      </c>
      <c r="D6" s="281" t="s">
        <v>50</v>
      </c>
      <c r="E6" s="282" t="s">
        <v>37</v>
      </c>
      <c r="F6" s="283" t="s">
        <v>50</v>
      </c>
    </row>
    <row r="7" spans="2:6" ht="12.75">
      <c r="B7" s="226" t="s">
        <v>11</v>
      </c>
      <c r="C7" s="227"/>
      <c r="D7" s="227"/>
      <c r="E7" s="227"/>
      <c r="F7" s="227"/>
    </row>
    <row r="8" spans="2:6" ht="12.75">
      <c r="B8" s="155" t="s">
        <v>22</v>
      </c>
      <c r="C8" s="33">
        <v>1631.588</v>
      </c>
      <c r="D8" s="34">
        <v>2945.143</v>
      </c>
      <c r="E8" s="153">
        <v>4.816567170271935</v>
      </c>
      <c r="F8" s="156">
        <f>C8+D8</f>
        <v>4576.731</v>
      </c>
    </row>
    <row r="9" spans="2:6" ht="12.75">
      <c r="B9" s="155" t="s">
        <v>23</v>
      </c>
      <c r="C9" s="33">
        <v>1330.469</v>
      </c>
      <c r="D9" s="34">
        <v>3224.748</v>
      </c>
      <c r="E9" s="153">
        <v>4.725577288264697</v>
      </c>
      <c r="F9" s="156">
        <f aca="true" t="shared" si="0" ref="F9:F17">C9+D9</f>
        <v>4555.217000000001</v>
      </c>
    </row>
    <row r="10" spans="2:6" ht="12.75">
      <c r="B10" s="155" t="s">
        <v>24</v>
      </c>
      <c r="C10" s="33">
        <v>1210.532</v>
      </c>
      <c r="D10" s="34">
        <v>2902.882</v>
      </c>
      <c r="E10" s="153">
        <v>5.03031782787298</v>
      </c>
      <c r="F10" s="156">
        <f t="shared" si="0"/>
        <v>4113.414</v>
      </c>
    </row>
    <row r="11" spans="2:6" ht="12.75">
      <c r="B11" s="155" t="s">
        <v>25</v>
      </c>
      <c r="C11" s="33">
        <v>1158.908</v>
      </c>
      <c r="D11" s="34">
        <v>2986.073</v>
      </c>
      <c r="E11" s="153">
        <v>5.193499228682592</v>
      </c>
      <c r="F11" s="156">
        <f t="shared" si="0"/>
        <v>4144.981</v>
      </c>
    </row>
    <row r="12" spans="2:6" ht="12.75">
      <c r="B12" s="155" t="s">
        <v>26</v>
      </c>
      <c r="C12" s="33">
        <v>1066.384</v>
      </c>
      <c r="D12" s="34">
        <v>2849.959</v>
      </c>
      <c r="E12" s="153">
        <v>5.897619998150447</v>
      </c>
      <c r="F12" s="156">
        <f t="shared" si="0"/>
        <v>3916.343</v>
      </c>
    </row>
    <row r="13" spans="2:6" ht="12.75">
      <c r="B13" s="155" t="s">
        <v>27</v>
      </c>
      <c r="C13" s="33">
        <v>1013.426</v>
      </c>
      <c r="D13" s="34">
        <v>2223.898</v>
      </c>
      <c r="E13" s="153">
        <v>6.364792476940489</v>
      </c>
      <c r="F13" s="156">
        <f t="shared" si="0"/>
        <v>3237.324</v>
      </c>
    </row>
    <row r="14" spans="2:6" ht="12.75">
      <c r="B14" s="155" t="s">
        <v>28</v>
      </c>
      <c r="C14" s="33">
        <v>1055.068</v>
      </c>
      <c r="D14" s="34">
        <v>1847.683</v>
      </c>
      <c r="E14" s="153">
        <v>6.011630369725803</v>
      </c>
      <c r="F14" s="156">
        <f t="shared" si="0"/>
        <v>2902.751</v>
      </c>
    </row>
    <row r="15" spans="2:6" ht="12.75">
      <c r="B15" s="155" t="s">
        <v>29</v>
      </c>
      <c r="C15" s="33">
        <v>1013.857</v>
      </c>
      <c r="D15" s="34">
        <v>1522.995</v>
      </c>
      <c r="E15" s="153">
        <v>5.390953932186275</v>
      </c>
      <c r="F15" s="156">
        <f t="shared" si="0"/>
        <v>2536.852</v>
      </c>
    </row>
    <row r="16" spans="2:6" ht="12.75">
      <c r="B16" s="155" t="s">
        <v>30</v>
      </c>
      <c r="C16" s="33">
        <v>827.735</v>
      </c>
      <c r="D16" s="34">
        <v>1431.483</v>
      </c>
      <c r="E16" s="153">
        <v>5.843309636625943</v>
      </c>
      <c r="F16" s="156">
        <f t="shared" si="0"/>
        <v>2259.218</v>
      </c>
    </row>
    <row r="17" spans="2:6" ht="12.75">
      <c r="B17" s="155" t="s">
        <v>31</v>
      </c>
      <c r="C17" s="33">
        <v>1250.234</v>
      </c>
      <c r="D17" s="34">
        <v>1603.203</v>
      </c>
      <c r="E17" s="153">
        <v>6.188562354377897</v>
      </c>
      <c r="F17" s="156">
        <f t="shared" si="0"/>
        <v>2853.437</v>
      </c>
    </row>
    <row r="18" spans="2:8" ht="12.75">
      <c r="B18" s="252" t="s">
        <v>12</v>
      </c>
      <c r="C18" s="250"/>
      <c r="D18" s="250"/>
      <c r="E18" s="250"/>
      <c r="F18" s="250"/>
      <c r="G18" s="136"/>
      <c r="H18" s="136"/>
    </row>
    <row r="19" spans="2:6" ht="12.75">
      <c r="B19" s="155" t="s">
        <v>22</v>
      </c>
      <c r="C19" s="33">
        <v>4219.519</v>
      </c>
      <c r="D19" s="34">
        <v>5708.241</v>
      </c>
      <c r="E19" s="153">
        <v>5.393956874228645</v>
      </c>
      <c r="F19" s="156">
        <f aca="true" t="shared" si="1" ref="F19:F28">C19+D19</f>
        <v>9927.76</v>
      </c>
    </row>
    <row r="20" spans="2:6" ht="12.75">
      <c r="B20" s="155" t="s">
        <v>23</v>
      </c>
      <c r="C20" s="33">
        <v>3658.279</v>
      </c>
      <c r="D20" s="34">
        <v>6997.441</v>
      </c>
      <c r="E20" s="153">
        <v>4.876881939384529</v>
      </c>
      <c r="F20" s="156">
        <f t="shared" si="1"/>
        <v>10655.72</v>
      </c>
    </row>
    <row r="21" spans="2:6" ht="12.75">
      <c r="B21" s="155" t="s">
        <v>24</v>
      </c>
      <c r="C21" s="33">
        <v>3516.02</v>
      </c>
      <c r="D21" s="34">
        <v>7829.854</v>
      </c>
      <c r="E21" s="153">
        <v>4.938781799675543</v>
      </c>
      <c r="F21" s="156">
        <f t="shared" si="1"/>
        <v>11345.874</v>
      </c>
    </row>
    <row r="22" spans="2:6" ht="12.75">
      <c r="B22" s="155" t="s">
        <v>25</v>
      </c>
      <c r="C22" s="33">
        <v>3789.228</v>
      </c>
      <c r="D22" s="34">
        <v>8910.356</v>
      </c>
      <c r="E22" s="153">
        <v>4.734476481909517</v>
      </c>
      <c r="F22" s="156">
        <f t="shared" si="1"/>
        <v>12699.583999999999</v>
      </c>
    </row>
    <row r="23" spans="2:6" ht="12.75">
      <c r="B23" s="155" t="s">
        <v>26</v>
      </c>
      <c r="C23" s="33">
        <v>3215.26</v>
      </c>
      <c r="D23" s="34">
        <v>8847.107</v>
      </c>
      <c r="E23" s="153">
        <v>4.503748299178598</v>
      </c>
      <c r="F23" s="156">
        <f t="shared" si="1"/>
        <v>12062.367</v>
      </c>
    </row>
    <row r="24" spans="2:6" ht="12.75">
      <c r="B24" s="155" t="s">
        <v>27</v>
      </c>
      <c r="C24" s="33">
        <v>2936.423</v>
      </c>
      <c r="D24" s="34">
        <v>8132.691</v>
      </c>
      <c r="E24" s="153">
        <v>4.544162195487416</v>
      </c>
      <c r="F24" s="156">
        <f t="shared" si="1"/>
        <v>11069.114</v>
      </c>
    </row>
    <row r="25" spans="2:6" ht="12.75">
      <c r="B25" s="155" t="s">
        <v>28</v>
      </c>
      <c r="C25" s="33">
        <v>2729.872</v>
      </c>
      <c r="D25" s="34">
        <v>6526.939</v>
      </c>
      <c r="E25" s="153">
        <v>4.637758745622508</v>
      </c>
      <c r="F25" s="156">
        <f t="shared" si="1"/>
        <v>9256.811</v>
      </c>
    </row>
    <row r="26" spans="2:6" ht="12.75">
      <c r="B26" s="155" t="s">
        <v>29</v>
      </c>
      <c r="C26" s="33">
        <v>3279.702</v>
      </c>
      <c r="D26" s="34">
        <v>4986.344</v>
      </c>
      <c r="E26" s="153">
        <v>4.816346977182592</v>
      </c>
      <c r="F26" s="156">
        <f t="shared" si="1"/>
        <v>8266.046</v>
      </c>
    </row>
    <row r="27" spans="2:6" ht="12.75">
      <c r="B27" s="155" t="s">
        <v>30</v>
      </c>
      <c r="C27" s="33">
        <v>2886.445</v>
      </c>
      <c r="D27" s="34">
        <v>5679.419</v>
      </c>
      <c r="E27" s="153">
        <v>4.249623242762456</v>
      </c>
      <c r="F27" s="156">
        <f t="shared" si="1"/>
        <v>8565.864</v>
      </c>
    </row>
    <row r="28" spans="2:7" ht="12.75">
      <c r="B28" s="155" t="s">
        <v>31</v>
      </c>
      <c r="C28" s="33">
        <v>2339.411</v>
      </c>
      <c r="D28" s="34">
        <v>5626.522</v>
      </c>
      <c r="E28" s="153">
        <v>4.123047425717597</v>
      </c>
      <c r="F28" s="156">
        <f t="shared" si="1"/>
        <v>7965.933</v>
      </c>
      <c r="G28" s="136"/>
    </row>
    <row r="29" spans="2:8" ht="12.75">
      <c r="B29" s="253" t="s">
        <v>13</v>
      </c>
      <c r="C29" s="254"/>
      <c r="D29" s="254"/>
      <c r="E29" s="254"/>
      <c r="F29" s="254"/>
      <c r="G29" s="136"/>
      <c r="H29" s="136"/>
    </row>
    <row r="30" spans="2:6" ht="12.75">
      <c r="B30" s="155" t="s">
        <v>22</v>
      </c>
      <c r="C30" s="33">
        <v>1082.066</v>
      </c>
      <c r="D30" s="34">
        <v>900.788</v>
      </c>
      <c r="E30" s="153">
        <v>15.909999999999998</v>
      </c>
      <c r="F30" s="156">
        <f aca="true" t="shared" si="2" ref="F30:F39">C30+D30</f>
        <v>1982.854</v>
      </c>
    </row>
    <row r="31" spans="2:6" ht="12.75">
      <c r="B31" s="155" t="s">
        <v>23</v>
      </c>
      <c r="C31" s="33">
        <v>991.46</v>
      </c>
      <c r="D31" s="34">
        <v>948.901</v>
      </c>
      <c r="E31" s="153">
        <v>13.23</v>
      </c>
      <c r="F31" s="156">
        <f t="shared" si="2"/>
        <v>1940.3609999999999</v>
      </c>
    </row>
    <row r="32" spans="2:6" ht="12.75">
      <c r="B32" s="155" t="s">
        <v>24</v>
      </c>
      <c r="C32" s="33">
        <v>894.977</v>
      </c>
      <c r="D32" s="34">
        <v>1087.416</v>
      </c>
      <c r="E32" s="153">
        <v>14.469999999999999</v>
      </c>
      <c r="F32" s="156">
        <f t="shared" si="2"/>
        <v>1982.393</v>
      </c>
    </row>
    <row r="33" spans="2:6" ht="12.75">
      <c r="B33" s="155" t="s">
        <v>25</v>
      </c>
      <c r="C33" s="33">
        <v>778.186</v>
      </c>
      <c r="D33" s="34">
        <v>775.037</v>
      </c>
      <c r="E33" s="153">
        <v>14.62</v>
      </c>
      <c r="F33" s="156">
        <f t="shared" si="2"/>
        <v>1553.223</v>
      </c>
    </row>
    <row r="34" spans="2:6" ht="12.75">
      <c r="B34" s="155" t="s">
        <v>26</v>
      </c>
      <c r="C34" s="33">
        <v>934.17</v>
      </c>
      <c r="D34" s="34">
        <v>735.721</v>
      </c>
      <c r="E34" s="153">
        <v>14.59</v>
      </c>
      <c r="F34" s="156">
        <f t="shared" si="2"/>
        <v>1669.891</v>
      </c>
    </row>
    <row r="35" spans="2:6" ht="12.75">
      <c r="B35" s="155" t="s">
        <v>27</v>
      </c>
      <c r="C35" s="33">
        <v>793.729</v>
      </c>
      <c r="D35" s="34">
        <v>678.892</v>
      </c>
      <c r="E35" s="153">
        <v>15.039999999999997</v>
      </c>
      <c r="F35" s="156">
        <f t="shared" si="2"/>
        <v>1472.621</v>
      </c>
    </row>
    <row r="36" spans="2:6" ht="12.75">
      <c r="B36" s="155" t="s">
        <v>28</v>
      </c>
      <c r="C36" s="33">
        <v>531.116</v>
      </c>
      <c r="D36" s="34">
        <v>490.123</v>
      </c>
      <c r="E36" s="153">
        <v>14.59</v>
      </c>
      <c r="F36" s="156">
        <f t="shared" si="2"/>
        <v>1021.239</v>
      </c>
    </row>
    <row r="37" spans="2:6" ht="12.75">
      <c r="B37" s="155" t="s">
        <v>29</v>
      </c>
      <c r="C37" s="33">
        <v>585.14</v>
      </c>
      <c r="D37" s="34">
        <v>520.727</v>
      </c>
      <c r="E37" s="153">
        <v>14.46</v>
      </c>
      <c r="F37" s="156">
        <f t="shared" si="2"/>
        <v>1105.867</v>
      </c>
    </row>
    <row r="38" spans="2:6" ht="12.75">
      <c r="B38" s="155" t="s">
        <v>30</v>
      </c>
      <c r="C38" s="33">
        <v>494.555</v>
      </c>
      <c r="D38" s="34">
        <v>733.983</v>
      </c>
      <c r="E38" s="153">
        <v>13.100000000000001</v>
      </c>
      <c r="F38" s="156">
        <f t="shared" si="2"/>
        <v>1228.538</v>
      </c>
    </row>
    <row r="39" spans="2:6" ht="12.75">
      <c r="B39" s="155" t="s">
        <v>31</v>
      </c>
      <c r="C39" s="33">
        <v>678.898</v>
      </c>
      <c r="D39" s="34">
        <v>694.459</v>
      </c>
      <c r="E39" s="153">
        <v>11.53</v>
      </c>
      <c r="F39" s="156">
        <f t="shared" si="2"/>
        <v>1373.357</v>
      </c>
    </row>
    <row r="40" spans="2:8" ht="12.75">
      <c r="B40" s="288" t="s">
        <v>14</v>
      </c>
      <c r="C40" s="286"/>
      <c r="D40" s="286"/>
      <c r="E40" s="286"/>
      <c r="F40" s="286"/>
      <c r="G40" s="136"/>
      <c r="H40" s="136"/>
    </row>
    <row r="41" spans="2:6" ht="12.75">
      <c r="B41" s="155" t="s">
        <v>22</v>
      </c>
      <c r="C41" s="33">
        <v>6933.173</v>
      </c>
      <c r="D41" s="34">
        <v>9554.172</v>
      </c>
      <c r="E41" s="153">
        <v>3.852296714293763</v>
      </c>
      <c r="F41" s="156">
        <f aca="true" t="shared" si="3" ref="F41:F50">C41+D41</f>
        <v>16487.345</v>
      </c>
    </row>
    <row r="42" spans="2:6" ht="12.75">
      <c r="B42" s="155" t="s">
        <v>23</v>
      </c>
      <c r="C42" s="33">
        <v>5980.208</v>
      </c>
      <c r="D42" s="34">
        <v>11171.09</v>
      </c>
      <c r="E42" s="153">
        <v>3.7409643428764467</v>
      </c>
      <c r="F42" s="156">
        <f t="shared" si="3"/>
        <v>17151.298</v>
      </c>
    </row>
    <row r="43" spans="2:6" ht="12.75">
      <c r="B43" s="155" t="s">
        <v>24</v>
      </c>
      <c r="C43" s="33">
        <v>5621.529</v>
      </c>
      <c r="D43" s="34">
        <v>11820.152</v>
      </c>
      <c r="E43" s="153">
        <v>3.7418088913000545</v>
      </c>
      <c r="F43" s="156">
        <f t="shared" si="3"/>
        <v>17441.681</v>
      </c>
    </row>
    <row r="44" spans="2:6" ht="12.75">
      <c r="B44" s="155" t="s">
        <v>25</v>
      </c>
      <c r="C44" s="33">
        <v>5726.322</v>
      </c>
      <c r="D44" s="34">
        <v>12671.466</v>
      </c>
      <c r="E44" s="153">
        <v>3.6580127022200126</v>
      </c>
      <c r="F44" s="156">
        <f t="shared" si="3"/>
        <v>18397.788</v>
      </c>
    </row>
    <row r="45" spans="2:6" ht="12.75">
      <c r="B45" s="155" t="s">
        <v>26</v>
      </c>
      <c r="C45" s="33">
        <v>5215.814</v>
      </c>
      <c r="D45" s="34">
        <v>12432.787</v>
      </c>
      <c r="E45" s="153">
        <v>3.5838661436717816</v>
      </c>
      <c r="F45" s="156">
        <f t="shared" si="3"/>
        <v>17648.601000000002</v>
      </c>
    </row>
    <row r="46" spans="2:6" ht="12.75">
      <c r="B46" s="155" t="s">
        <v>27</v>
      </c>
      <c r="C46" s="33">
        <v>4743.578</v>
      </c>
      <c r="D46" s="34">
        <v>11035.481</v>
      </c>
      <c r="E46" s="153">
        <v>3.7035285584578888</v>
      </c>
      <c r="F46" s="156">
        <f t="shared" si="3"/>
        <v>15779.059000000001</v>
      </c>
    </row>
    <row r="47" spans="2:6" ht="12.75">
      <c r="B47" s="155" t="s">
        <v>28</v>
      </c>
      <c r="C47" s="33">
        <v>4316.056</v>
      </c>
      <c r="D47" s="34">
        <v>8864.745</v>
      </c>
      <c r="E47" s="153">
        <v>3.725701935005642</v>
      </c>
      <c r="F47" s="156">
        <f t="shared" si="3"/>
        <v>13180.801</v>
      </c>
    </row>
    <row r="48" spans="2:6" ht="12.75">
      <c r="B48" s="155" t="s">
        <v>29</v>
      </c>
      <c r="C48" s="33">
        <v>4878.699</v>
      </c>
      <c r="D48" s="34">
        <v>7030.066</v>
      </c>
      <c r="E48" s="153">
        <v>3.765827836147399</v>
      </c>
      <c r="F48" s="156">
        <f t="shared" si="3"/>
        <v>11908.765</v>
      </c>
    </row>
    <row r="49" spans="2:6" ht="12.75">
      <c r="B49" s="155" t="s">
        <v>30</v>
      </c>
      <c r="C49" s="33">
        <v>4208.735</v>
      </c>
      <c r="D49" s="34">
        <v>7844.885</v>
      </c>
      <c r="E49" s="153">
        <v>3.479146192162669</v>
      </c>
      <c r="F49" s="156">
        <f t="shared" si="3"/>
        <v>12053.619999999999</v>
      </c>
    </row>
    <row r="50" spans="2:8" ht="12.75">
      <c r="B50" s="157" t="s">
        <v>31</v>
      </c>
      <c r="C50" s="158">
        <v>4268.543</v>
      </c>
      <c r="D50" s="159">
        <v>7924.184</v>
      </c>
      <c r="E50" s="161">
        <v>3.1840497090119526</v>
      </c>
      <c r="F50" s="160">
        <f t="shared" si="3"/>
        <v>12192.726999999999</v>
      </c>
      <c r="G50" s="136"/>
      <c r="H50" s="136"/>
    </row>
  </sheetData>
  <sheetProtection/>
  <mergeCells count="2">
    <mergeCell ref="B5:B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customWidth="1"/>
    <col min="3" max="4" width="12.625" style="0" customWidth="1"/>
    <col min="5" max="5" width="6.625" style="0" customWidth="1"/>
    <col min="6" max="6" width="12.625" style="0" customWidth="1"/>
  </cols>
  <sheetData>
    <row r="3" ht="12.75">
      <c r="A3" s="26" t="s">
        <v>173</v>
      </c>
    </row>
    <row r="5" spans="2:6" ht="12.75">
      <c r="B5" s="370" t="s">
        <v>35</v>
      </c>
      <c r="C5" s="279" t="s">
        <v>114</v>
      </c>
      <c r="D5" s="372" t="s">
        <v>32</v>
      </c>
      <c r="E5" s="372"/>
      <c r="F5" s="280" t="s">
        <v>36</v>
      </c>
    </row>
    <row r="6" spans="2:6" ht="27.75">
      <c r="B6" s="373"/>
      <c r="C6" s="281" t="s">
        <v>50</v>
      </c>
      <c r="D6" s="281" t="s">
        <v>50</v>
      </c>
      <c r="E6" s="282" t="s">
        <v>37</v>
      </c>
      <c r="F6" s="283" t="s">
        <v>50</v>
      </c>
    </row>
    <row r="7" spans="2:6" ht="12.75">
      <c r="B7" s="226" t="s">
        <v>11</v>
      </c>
      <c r="C7" s="228"/>
      <c r="D7" s="228"/>
      <c r="E7" s="228"/>
      <c r="F7" s="228"/>
    </row>
    <row r="8" spans="2:6" ht="12.75">
      <c r="B8" s="155" t="s">
        <v>22</v>
      </c>
      <c r="C8" s="33">
        <v>25753.742</v>
      </c>
      <c r="D8" s="34">
        <v>59904.171</v>
      </c>
      <c r="E8" s="149">
        <v>2.4760038791991126</v>
      </c>
      <c r="F8" s="156">
        <f>C8+D8</f>
        <v>85657.913</v>
      </c>
    </row>
    <row r="9" spans="2:6" ht="12.75">
      <c r="B9" s="155" t="s">
        <v>23</v>
      </c>
      <c r="C9" s="33">
        <v>25665.035</v>
      </c>
      <c r="D9" s="34">
        <v>55668.738</v>
      </c>
      <c r="E9" s="149">
        <v>2.4881135802218095</v>
      </c>
      <c r="F9" s="156">
        <f aca="true" t="shared" si="0" ref="F9:F17">C9+D9</f>
        <v>81333.773</v>
      </c>
    </row>
    <row r="10" spans="2:6" ht="12.75">
      <c r="B10" s="155" t="s">
        <v>24</v>
      </c>
      <c r="C10" s="33">
        <v>25351.259</v>
      </c>
      <c r="D10" s="34">
        <v>49019.93</v>
      </c>
      <c r="E10" s="149">
        <v>2.6970609226863203</v>
      </c>
      <c r="F10" s="156">
        <f t="shared" si="0"/>
        <v>74371.189</v>
      </c>
    </row>
    <row r="11" spans="2:6" ht="12.75">
      <c r="B11" s="155" t="s">
        <v>25</v>
      </c>
      <c r="C11" s="33">
        <v>25162.194</v>
      </c>
      <c r="D11" s="34">
        <v>41873.746</v>
      </c>
      <c r="E11" s="149">
        <v>2.9894611666649773</v>
      </c>
      <c r="F11" s="156">
        <f t="shared" si="0"/>
        <v>67035.94</v>
      </c>
    </row>
    <row r="12" spans="2:6" ht="12.75">
      <c r="B12" s="155" t="s">
        <v>26</v>
      </c>
      <c r="C12" s="33">
        <v>25164.417</v>
      </c>
      <c r="D12" s="34">
        <v>34712.415</v>
      </c>
      <c r="E12" s="149">
        <v>3.2629876110809355</v>
      </c>
      <c r="F12" s="156">
        <f t="shared" si="0"/>
        <v>59876.832</v>
      </c>
    </row>
    <row r="13" spans="2:6" ht="12.75">
      <c r="B13" s="155" t="s">
        <v>27</v>
      </c>
      <c r="C13" s="33">
        <v>25435.341</v>
      </c>
      <c r="D13" s="34">
        <v>29726.405</v>
      </c>
      <c r="E13" s="149">
        <v>3.3434697550885977</v>
      </c>
      <c r="F13" s="156">
        <f t="shared" si="0"/>
        <v>55161.746</v>
      </c>
    </row>
    <row r="14" spans="2:6" ht="12.75">
      <c r="B14" s="155" t="s">
        <v>28</v>
      </c>
      <c r="C14" s="33">
        <v>25572.792</v>
      </c>
      <c r="D14" s="34">
        <v>26736.097</v>
      </c>
      <c r="E14" s="149">
        <v>3.389922130737714</v>
      </c>
      <c r="F14" s="156">
        <f t="shared" si="0"/>
        <v>52308.889</v>
      </c>
    </row>
    <row r="15" spans="2:6" ht="12.75">
      <c r="B15" s="155" t="s">
        <v>29</v>
      </c>
      <c r="C15" s="33">
        <v>25914.439</v>
      </c>
      <c r="D15" s="34">
        <v>26428.431</v>
      </c>
      <c r="E15" s="149">
        <v>3.2699467246630793</v>
      </c>
      <c r="F15" s="156">
        <f t="shared" si="0"/>
        <v>52342.869999999995</v>
      </c>
    </row>
    <row r="16" spans="2:6" ht="12.75">
      <c r="B16" s="155" t="s">
        <v>30</v>
      </c>
      <c r="C16" s="33">
        <v>26459.719</v>
      </c>
      <c r="D16" s="34">
        <v>28198.199</v>
      </c>
      <c r="E16" s="149">
        <v>3.0442064130960205</v>
      </c>
      <c r="F16" s="156">
        <f t="shared" si="0"/>
        <v>54657.918000000005</v>
      </c>
    </row>
    <row r="17" spans="2:6" ht="12.75">
      <c r="B17" s="155" t="s">
        <v>31</v>
      </c>
      <c r="C17" s="33">
        <v>26925.99</v>
      </c>
      <c r="D17" s="34">
        <v>30389.136</v>
      </c>
      <c r="E17" s="149">
        <v>2.76122571580944</v>
      </c>
      <c r="F17" s="156">
        <f t="shared" si="0"/>
        <v>57315.126000000004</v>
      </c>
    </row>
    <row r="18" spans="2:7" ht="12.75">
      <c r="B18" s="252" t="s">
        <v>12</v>
      </c>
      <c r="C18" s="251"/>
      <c r="D18" s="251"/>
      <c r="E18" s="251"/>
      <c r="F18" s="251"/>
      <c r="G18" s="136"/>
    </row>
    <row r="19" spans="2:6" ht="12.75">
      <c r="B19" s="155" t="s">
        <v>22</v>
      </c>
      <c r="C19" s="33">
        <v>77898.627</v>
      </c>
      <c r="D19" s="34">
        <v>145898.908</v>
      </c>
      <c r="E19" s="149">
        <v>1.7716782117591257</v>
      </c>
      <c r="F19" s="156">
        <f aca="true" t="shared" si="1" ref="F19:F28">C19+D19</f>
        <v>223797.53499999997</v>
      </c>
    </row>
    <row r="20" spans="2:6" ht="12.75">
      <c r="B20" s="155" t="s">
        <v>23</v>
      </c>
      <c r="C20" s="33">
        <v>76254.364</v>
      </c>
      <c r="D20" s="34">
        <v>146074.055</v>
      </c>
      <c r="E20" s="149">
        <v>1.720738803479744</v>
      </c>
      <c r="F20" s="156">
        <f t="shared" si="1"/>
        <v>222328.419</v>
      </c>
    </row>
    <row r="21" spans="2:6" ht="12.75">
      <c r="B21" s="155" t="s">
        <v>24</v>
      </c>
      <c r="C21" s="33">
        <v>73495.733</v>
      </c>
      <c r="D21" s="34">
        <v>139524.959</v>
      </c>
      <c r="E21" s="149">
        <v>1.729124960560436</v>
      </c>
      <c r="F21" s="156">
        <f t="shared" si="1"/>
        <v>213020.69199999998</v>
      </c>
    </row>
    <row r="22" spans="2:6" ht="12.75">
      <c r="B22" s="155" t="s">
        <v>25</v>
      </c>
      <c r="C22" s="33">
        <v>70393.884</v>
      </c>
      <c r="D22" s="34">
        <v>130361.809</v>
      </c>
      <c r="E22" s="149">
        <v>1.7914974392668375</v>
      </c>
      <c r="F22" s="156">
        <f t="shared" si="1"/>
        <v>200755.693</v>
      </c>
    </row>
    <row r="23" spans="2:6" ht="12.75">
      <c r="B23" s="155" t="s">
        <v>26</v>
      </c>
      <c r="C23" s="33">
        <v>68520.895</v>
      </c>
      <c r="D23" s="34">
        <v>112057.171</v>
      </c>
      <c r="E23" s="149">
        <v>1.985672610820289</v>
      </c>
      <c r="F23" s="156">
        <f t="shared" si="1"/>
        <v>180578.066</v>
      </c>
    </row>
    <row r="24" spans="2:6" ht="12.75">
      <c r="B24" s="155" t="s">
        <v>27</v>
      </c>
      <c r="C24" s="33">
        <v>68465.16</v>
      </c>
      <c r="D24" s="34">
        <v>97279.314</v>
      </c>
      <c r="E24" s="149">
        <v>2.049222999495939</v>
      </c>
      <c r="F24" s="156">
        <f t="shared" si="1"/>
        <v>165744.474</v>
      </c>
    </row>
    <row r="25" spans="2:6" ht="12.75">
      <c r="B25" s="155" t="s">
        <v>28</v>
      </c>
      <c r="C25" s="33">
        <v>69733.741</v>
      </c>
      <c r="D25" s="34">
        <v>86798.038</v>
      </c>
      <c r="E25" s="149">
        <v>2.0765130261254505</v>
      </c>
      <c r="F25" s="156">
        <f t="shared" si="1"/>
        <v>156531.77899999998</v>
      </c>
    </row>
    <row r="26" spans="2:6" ht="12.75">
      <c r="B26" s="155" t="s">
        <v>29</v>
      </c>
      <c r="C26" s="33">
        <v>71768.435</v>
      </c>
      <c r="D26" s="34">
        <v>85351.073</v>
      </c>
      <c r="E26" s="149">
        <v>2.0310506546193894</v>
      </c>
      <c r="F26" s="156">
        <f t="shared" si="1"/>
        <v>157119.508</v>
      </c>
    </row>
    <row r="27" spans="2:6" ht="12.75">
      <c r="B27" s="155" t="s">
        <v>30</v>
      </c>
      <c r="C27" s="33">
        <v>73382.483</v>
      </c>
      <c r="D27" s="34">
        <v>86071.211</v>
      </c>
      <c r="E27" s="149">
        <v>1.9695841791723925</v>
      </c>
      <c r="F27" s="156">
        <f t="shared" si="1"/>
        <v>159453.694</v>
      </c>
    </row>
    <row r="28" spans="2:6" ht="12.75">
      <c r="B28" s="155" t="s">
        <v>31</v>
      </c>
      <c r="C28" s="33">
        <v>78028.024</v>
      </c>
      <c r="D28" s="34">
        <v>88216.978</v>
      </c>
      <c r="E28" s="149">
        <v>1.9268608266342122</v>
      </c>
      <c r="F28" s="156">
        <f t="shared" si="1"/>
        <v>166245.002</v>
      </c>
    </row>
    <row r="29" spans="2:6" ht="12.75">
      <c r="B29" s="253" t="s">
        <v>13</v>
      </c>
      <c r="C29" s="255"/>
      <c r="D29" s="255"/>
      <c r="E29" s="255"/>
      <c r="F29" s="255"/>
    </row>
    <row r="30" spans="2:6" ht="12.75">
      <c r="B30" s="155" t="s">
        <v>22</v>
      </c>
      <c r="C30" s="33">
        <v>18752.584</v>
      </c>
      <c r="D30" s="34">
        <v>17146.864</v>
      </c>
      <c r="E30" s="149">
        <v>5.47</v>
      </c>
      <c r="F30" s="156">
        <f aca="true" t="shared" si="2" ref="F30:F39">C30+D30</f>
        <v>35899.448000000004</v>
      </c>
    </row>
    <row r="31" spans="2:6" ht="12.75">
      <c r="B31" s="155" t="s">
        <v>23</v>
      </c>
      <c r="C31" s="33">
        <v>18236.446</v>
      </c>
      <c r="D31" s="34">
        <v>15535.2</v>
      </c>
      <c r="E31" s="149">
        <v>5.94</v>
      </c>
      <c r="F31" s="156">
        <f t="shared" si="2"/>
        <v>33771.646</v>
      </c>
    </row>
    <row r="32" spans="2:6" ht="12.75">
      <c r="B32" s="155" t="s">
        <v>24</v>
      </c>
      <c r="C32" s="33">
        <v>17707.97</v>
      </c>
      <c r="D32" s="34">
        <v>13288.502</v>
      </c>
      <c r="E32" s="149">
        <v>6.480000000000001</v>
      </c>
      <c r="F32" s="156">
        <f t="shared" si="2"/>
        <v>30996.472</v>
      </c>
    </row>
    <row r="33" spans="2:6" ht="12.75">
      <c r="B33" s="155" t="s">
        <v>25</v>
      </c>
      <c r="C33" s="33">
        <v>17884.465</v>
      </c>
      <c r="D33" s="34">
        <v>11206.711</v>
      </c>
      <c r="E33" s="149">
        <v>7.13</v>
      </c>
      <c r="F33" s="156">
        <f t="shared" si="2"/>
        <v>29091.176</v>
      </c>
    </row>
    <row r="34" spans="2:6" ht="12.75">
      <c r="B34" s="155" t="s">
        <v>26</v>
      </c>
      <c r="C34" s="33">
        <v>17378.341</v>
      </c>
      <c r="D34" s="34">
        <v>9835.267</v>
      </c>
      <c r="E34" s="149">
        <v>7.32</v>
      </c>
      <c r="F34" s="156">
        <f t="shared" si="2"/>
        <v>27213.608</v>
      </c>
    </row>
    <row r="35" spans="2:6" ht="12.75">
      <c r="B35" s="155" t="s">
        <v>27</v>
      </c>
      <c r="C35" s="33">
        <v>16878.583</v>
      </c>
      <c r="D35" s="34">
        <v>8986.808</v>
      </c>
      <c r="E35" s="149">
        <v>7.31</v>
      </c>
      <c r="F35" s="156">
        <f t="shared" si="2"/>
        <v>25865.391</v>
      </c>
    </row>
    <row r="36" spans="2:6" ht="12.75">
      <c r="B36" s="155" t="s">
        <v>28</v>
      </c>
      <c r="C36" s="33">
        <v>18347.016</v>
      </c>
      <c r="D36" s="34">
        <v>9187.053</v>
      </c>
      <c r="E36" s="149">
        <v>6.81</v>
      </c>
      <c r="F36" s="156">
        <f t="shared" si="2"/>
        <v>27534.069</v>
      </c>
    </row>
    <row r="37" spans="2:6" ht="12.75">
      <c r="B37" s="155" t="s">
        <v>29</v>
      </c>
      <c r="C37" s="33">
        <v>20022.927</v>
      </c>
      <c r="D37" s="34">
        <v>9581.958</v>
      </c>
      <c r="E37" s="149">
        <v>6.139999999999999</v>
      </c>
      <c r="F37" s="156">
        <f t="shared" si="2"/>
        <v>29604.885000000002</v>
      </c>
    </row>
    <row r="38" spans="2:6" ht="12.75">
      <c r="B38" s="155" t="s">
        <v>30</v>
      </c>
      <c r="C38" s="33">
        <v>22033.772</v>
      </c>
      <c r="D38" s="34">
        <v>9743.173</v>
      </c>
      <c r="E38" s="149">
        <v>5.57</v>
      </c>
      <c r="F38" s="156">
        <f t="shared" si="2"/>
        <v>31776.945</v>
      </c>
    </row>
    <row r="39" spans="2:6" ht="12.75">
      <c r="B39" s="155" t="s">
        <v>31</v>
      </c>
      <c r="C39" s="33">
        <v>24076.804</v>
      </c>
      <c r="D39" s="34">
        <v>10123.406</v>
      </c>
      <c r="E39" s="149">
        <v>5.07</v>
      </c>
      <c r="F39" s="156">
        <f t="shared" si="2"/>
        <v>34200.21</v>
      </c>
    </row>
    <row r="40" spans="2:6" ht="12.75">
      <c r="B40" s="288" t="s">
        <v>14</v>
      </c>
      <c r="C40" s="287"/>
      <c r="D40" s="287"/>
      <c r="E40" s="287"/>
      <c r="F40" s="287"/>
    </row>
    <row r="41" spans="2:6" ht="12.75">
      <c r="B41" s="155" t="s">
        <v>22</v>
      </c>
      <c r="C41" s="33">
        <v>122404.953</v>
      </c>
      <c r="D41" s="34">
        <v>222949.943</v>
      </c>
      <c r="E41" s="149">
        <v>1.4013413305742999</v>
      </c>
      <c r="F41" s="156">
        <f aca="true" t="shared" si="3" ref="F41:F50">C41+D41</f>
        <v>345354.896</v>
      </c>
    </row>
    <row r="42" spans="2:6" ht="12.75">
      <c r="B42" s="155" t="s">
        <v>23</v>
      </c>
      <c r="C42" s="33">
        <v>120155.845</v>
      </c>
      <c r="D42" s="34">
        <v>217277.993</v>
      </c>
      <c r="E42" s="149">
        <v>1.3629142615022396</v>
      </c>
      <c r="F42" s="156">
        <f t="shared" si="3"/>
        <v>337433.838</v>
      </c>
    </row>
    <row r="43" spans="2:6" ht="12.75">
      <c r="B43" s="155" t="s">
        <v>24</v>
      </c>
      <c r="C43" s="33">
        <v>116554.962</v>
      </c>
      <c r="D43" s="34">
        <v>201833.391</v>
      </c>
      <c r="E43" s="149">
        <v>1.4282500733757362</v>
      </c>
      <c r="F43" s="156">
        <f t="shared" si="3"/>
        <v>318388.353</v>
      </c>
    </row>
    <row r="44" spans="2:6" ht="12.75">
      <c r="B44" s="155" t="s">
        <v>25</v>
      </c>
      <c r="C44" s="33">
        <v>113440.543</v>
      </c>
      <c r="D44" s="34">
        <v>183442.266</v>
      </c>
      <c r="E44" s="149">
        <v>1.5087114962174835</v>
      </c>
      <c r="F44" s="156">
        <f t="shared" si="3"/>
        <v>296882.809</v>
      </c>
    </row>
    <row r="45" spans="2:6" ht="12.75">
      <c r="B45" s="155" t="s">
        <v>26</v>
      </c>
      <c r="C45" s="33">
        <v>111063.653</v>
      </c>
      <c r="D45" s="34">
        <v>156604.853</v>
      </c>
      <c r="E45" s="149">
        <v>1.6592785028495534</v>
      </c>
      <c r="F45" s="156">
        <f t="shared" si="3"/>
        <v>267668.506</v>
      </c>
    </row>
    <row r="46" spans="2:6" ht="12.75">
      <c r="B46" s="155" t="s">
        <v>27</v>
      </c>
      <c r="C46" s="33">
        <v>110779.084</v>
      </c>
      <c r="D46" s="34">
        <v>135992.527</v>
      </c>
      <c r="E46" s="149">
        <v>1.707704431066492</v>
      </c>
      <c r="F46" s="156">
        <f t="shared" si="3"/>
        <v>246771.611</v>
      </c>
    </row>
    <row r="47" spans="2:6" ht="12.75">
      <c r="B47" s="155" t="s">
        <v>28</v>
      </c>
      <c r="C47" s="33">
        <v>113653.549</v>
      </c>
      <c r="D47" s="34">
        <v>122721.188</v>
      </c>
      <c r="E47" s="149">
        <v>1.7211411559233842</v>
      </c>
      <c r="F47" s="156">
        <f t="shared" si="3"/>
        <v>236374.737</v>
      </c>
    </row>
    <row r="48" spans="2:6" ht="12.75">
      <c r="B48" s="155" t="s">
        <v>29</v>
      </c>
      <c r="C48" s="33">
        <v>117705.801</v>
      </c>
      <c r="D48" s="34">
        <v>121361.462</v>
      </c>
      <c r="E48" s="149">
        <v>1.6680498619819957</v>
      </c>
      <c r="F48" s="156">
        <f t="shared" si="3"/>
        <v>239067.263</v>
      </c>
    </row>
    <row r="49" spans="2:6" ht="12.75">
      <c r="B49" s="155" t="s">
        <v>30</v>
      </c>
      <c r="C49" s="33">
        <v>121875.974</v>
      </c>
      <c r="D49" s="34">
        <v>124012.583</v>
      </c>
      <c r="E49" s="149">
        <v>1.5935228137858939</v>
      </c>
      <c r="F49" s="156">
        <f t="shared" si="3"/>
        <v>245888.557</v>
      </c>
    </row>
    <row r="50" spans="2:6" ht="12.75">
      <c r="B50" s="157" t="s">
        <v>31</v>
      </c>
      <c r="C50" s="33">
        <v>129030.818</v>
      </c>
      <c r="D50" s="34">
        <v>128729.52</v>
      </c>
      <c r="E50" s="149">
        <v>1.4725845055798734</v>
      </c>
      <c r="F50" s="156">
        <f t="shared" si="3"/>
        <v>257760.338</v>
      </c>
    </row>
  </sheetData>
  <sheetProtection/>
  <mergeCells count="2">
    <mergeCell ref="B5:B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50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customWidth="1"/>
    <col min="3" max="4" width="12.625" style="0" customWidth="1"/>
    <col min="5" max="5" width="6.625" style="0" customWidth="1"/>
    <col min="6" max="6" width="12.625" style="0" customWidth="1"/>
  </cols>
  <sheetData>
    <row r="3" spans="1:2" ht="12.75">
      <c r="A3" s="26" t="s">
        <v>174</v>
      </c>
      <c r="B3" s="26"/>
    </row>
    <row r="5" spans="2:6" ht="12.75">
      <c r="B5" s="370" t="s">
        <v>35</v>
      </c>
      <c r="C5" s="279" t="s">
        <v>114</v>
      </c>
      <c r="D5" s="372" t="s">
        <v>32</v>
      </c>
      <c r="E5" s="372"/>
      <c r="F5" s="280" t="s">
        <v>36</v>
      </c>
    </row>
    <row r="6" spans="2:6" ht="27.75">
      <c r="B6" s="373"/>
      <c r="C6" s="281" t="s">
        <v>50</v>
      </c>
      <c r="D6" s="281" t="s">
        <v>50</v>
      </c>
      <c r="E6" s="282" t="s">
        <v>37</v>
      </c>
      <c r="F6" s="283" t="s">
        <v>50</v>
      </c>
    </row>
    <row r="7" spans="2:6" ht="12.75">
      <c r="B7" s="227" t="s">
        <v>11</v>
      </c>
      <c r="C7" s="228"/>
      <c r="D7" s="228"/>
      <c r="E7" s="228"/>
      <c r="F7" s="228"/>
    </row>
    <row r="8" spans="2:6" ht="12.75">
      <c r="B8" s="162" t="s">
        <v>22</v>
      </c>
      <c r="C8" s="33">
        <v>1235.415</v>
      </c>
      <c r="D8" s="34">
        <v>2085.035</v>
      </c>
      <c r="E8" s="149">
        <v>2.296329786376247</v>
      </c>
      <c r="F8" s="156">
        <f>C8+D8</f>
        <v>3320.45</v>
      </c>
    </row>
    <row r="9" spans="2:6" ht="12.75">
      <c r="B9" s="162" t="s">
        <v>23</v>
      </c>
      <c r="C9" s="33">
        <v>1251.587</v>
      </c>
      <c r="D9" s="34">
        <v>1964.017</v>
      </c>
      <c r="E9" s="149">
        <v>2.4501070529707567</v>
      </c>
      <c r="F9" s="156">
        <f aca="true" t="shared" si="0" ref="F9:F17">C9+D9</f>
        <v>3215.6040000000003</v>
      </c>
    </row>
    <row r="10" spans="2:6" ht="12.75">
      <c r="B10" s="162" t="s">
        <v>24</v>
      </c>
      <c r="C10" s="33">
        <v>1160.194</v>
      </c>
      <c r="D10" s="34">
        <v>1701.059</v>
      </c>
      <c r="E10" s="149">
        <v>2.7449769852878787</v>
      </c>
      <c r="F10" s="156">
        <f t="shared" si="0"/>
        <v>2861.2529999999997</v>
      </c>
    </row>
    <row r="11" spans="2:6" ht="12.75">
      <c r="B11" s="162" t="s">
        <v>25</v>
      </c>
      <c r="C11" s="33">
        <v>1119.681</v>
      </c>
      <c r="D11" s="34">
        <v>1523.29</v>
      </c>
      <c r="E11" s="149">
        <v>2.9305649485533736</v>
      </c>
      <c r="F11" s="156">
        <f t="shared" si="0"/>
        <v>2642.971</v>
      </c>
    </row>
    <row r="12" spans="2:6" ht="12.75">
      <c r="B12" s="162" t="s">
        <v>26</v>
      </c>
      <c r="C12" s="33">
        <v>1081.706</v>
      </c>
      <c r="D12" s="34">
        <v>1395.369</v>
      </c>
      <c r="E12" s="149">
        <v>3.05131092305957</v>
      </c>
      <c r="F12" s="156">
        <f t="shared" si="0"/>
        <v>2477.075</v>
      </c>
    </row>
    <row r="13" spans="2:6" ht="12.75">
      <c r="B13" s="162" t="s">
        <v>39</v>
      </c>
      <c r="C13" s="33">
        <v>1073.829</v>
      </c>
      <c r="D13" s="34">
        <v>1397.291</v>
      </c>
      <c r="E13" s="149">
        <v>2.969876221568151</v>
      </c>
      <c r="F13" s="156">
        <f t="shared" si="0"/>
        <v>2471.12</v>
      </c>
    </row>
    <row r="14" spans="2:6" ht="12.75">
      <c r="B14" s="162" t="s">
        <v>28</v>
      </c>
      <c r="C14" s="33">
        <v>1066.686</v>
      </c>
      <c r="D14" s="34">
        <v>1493.418</v>
      </c>
      <c r="E14" s="149">
        <v>2.8146984058974014</v>
      </c>
      <c r="F14" s="156">
        <f t="shared" si="0"/>
        <v>2560.104</v>
      </c>
    </row>
    <row r="15" spans="2:6" ht="12.75">
      <c r="B15" s="162" t="s">
        <v>29</v>
      </c>
      <c r="C15" s="33">
        <v>1064.825</v>
      </c>
      <c r="D15" s="34">
        <v>1669.425</v>
      </c>
      <c r="E15" s="149">
        <v>2.5796492963788786</v>
      </c>
      <c r="F15" s="156">
        <f t="shared" si="0"/>
        <v>2734.25</v>
      </c>
    </row>
    <row r="16" spans="2:6" ht="12.75">
      <c r="B16" s="162" t="s">
        <v>30</v>
      </c>
      <c r="C16" s="33">
        <v>1063.982</v>
      </c>
      <c r="D16" s="34">
        <v>1868.326</v>
      </c>
      <c r="E16" s="149">
        <v>2.3467592108629343</v>
      </c>
      <c r="F16" s="156">
        <f t="shared" si="0"/>
        <v>2932.308</v>
      </c>
    </row>
    <row r="17" spans="2:6" ht="12.75">
      <c r="B17" s="162" t="s">
        <v>31</v>
      </c>
      <c r="C17" s="158">
        <v>1081.261</v>
      </c>
      <c r="D17" s="159">
        <v>2044.574</v>
      </c>
      <c r="E17" s="164">
        <v>2.151896367118388</v>
      </c>
      <c r="F17" s="160">
        <f t="shared" si="0"/>
        <v>3125.835</v>
      </c>
    </row>
    <row r="18" spans="2:6" ht="12.75">
      <c r="B18" s="250" t="s">
        <v>12</v>
      </c>
      <c r="C18" s="251"/>
      <c r="D18" s="251"/>
      <c r="E18" s="251"/>
      <c r="F18" s="251"/>
    </row>
    <row r="19" spans="2:6" ht="12.75">
      <c r="B19" s="162" t="s">
        <v>22</v>
      </c>
      <c r="C19" s="33">
        <v>3463.908</v>
      </c>
      <c r="D19" s="34">
        <v>6510.075</v>
      </c>
      <c r="E19" s="149">
        <v>1.5327352068939835</v>
      </c>
      <c r="F19" s="156">
        <f aca="true" t="shared" si="1" ref="F19:F28">C19+D19</f>
        <v>9973.983</v>
      </c>
    </row>
    <row r="20" spans="2:6" ht="12.75">
      <c r="B20" s="162" t="s">
        <v>23</v>
      </c>
      <c r="C20" s="33">
        <v>3291.915</v>
      </c>
      <c r="D20" s="34">
        <v>6685.073</v>
      </c>
      <c r="E20" s="149">
        <v>1.5022652257960403</v>
      </c>
      <c r="F20" s="156">
        <f t="shared" si="1"/>
        <v>9976.988000000001</v>
      </c>
    </row>
    <row r="21" spans="2:6" ht="12.75">
      <c r="B21" s="162" t="s">
        <v>24</v>
      </c>
      <c r="C21" s="33">
        <v>3034.603</v>
      </c>
      <c r="D21" s="34">
        <v>6426.87</v>
      </c>
      <c r="E21" s="149">
        <v>1.5331559150033855</v>
      </c>
      <c r="F21" s="156">
        <f t="shared" si="1"/>
        <v>9461.473</v>
      </c>
    </row>
    <row r="22" spans="2:6" ht="12.75">
      <c r="B22" s="162" t="s">
        <v>25</v>
      </c>
      <c r="C22" s="33">
        <v>3026.097</v>
      </c>
      <c r="D22" s="34">
        <v>6086.968</v>
      </c>
      <c r="E22" s="149">
        <v>1.5500085190264987</v>
      </c>
      <c r="F22" s="156">
        <f t="shared" si="1"/>
        <v>9113.065</v>
      </c>
    </row>
    <row r="23" spans="2:6" ht="12.75">
      <c r="B23" s="162" t="s">
        <v>26</v>
      </c>
      <c r="C23" s="33">
        <v>3008.324</v>
      </c>
      <c r="D23" s="34">
        <v>5499.721</v>
      </c>
      <c r="E23" s="149">
        <v>1.638754677497151</v>
      </c>
      <c r="F23" s="156">
        <f t="shared" si="1"/>
        <v>8508.045</v>
      </c>
    </row>
    <row r="24" spans="2:6" ht="12.75">
      <c r="B24" s="162" t="s">
        <v>39</v>
      </c>
      <c r="C24" s="33">
        <v>3114.337</v>
      </c>
      <c r="D24" s="34">
        <v>5186.344</v>
      </c>
      <c r="E24" s="149">
        <v>1.661296077903304</v>
      </c>
      <c r="F24" s="156">
        <f t="shared" si="1"/>
        <v>8300.681</v>
      </c>
    </row>
    <row r="25" spans="2:6" ht="12.75">
      <c r="B25" s="162" t="s">
        <v>28</v>
      </c>
      <c r="C25" s="33">
        <v>3252.692</v>
      </c>
      <c r="D25" s="34">
        <v>5035.15</v>
      </c>
      <c r="E25" s="149">
        <v>1.6744457881830428</v>
      </c>
      <c r="F25" s="156">
        <f t="shared" si="1"/>
        <v>8287.842</v>
      </c>
    </row>
    <row r="26" spans="2:6" ht="12.75">
      <c r="B26" s="162" t="s">
        <v>29</v>
      </c>
      <c r="C26" s="33">
        <v>3379.452</v>
      </c>
      <c r="D26" s="34">
        <v>5284.946</v>
      </c>
      <c r="E26" s="149">
        <v>1.6198642159834933</v>
      </c>
      <c r="F26" s="156">
        <f t="shared" si="1"/>
        <v>8664.398000000001</v>
      </c>
    </row>
    <row r="27" spans="2:6" ht="12.75">
      <c r="B27" s="162" t="s">
        <v>30</v>
      </c>
      <c r="C27" s="33">
        <v>3425.741</v>
      </c>
      <c r="D27" s="34">
        <v>5667.964</v>
      </c>
      <c r="E27" s="149">
        <v>1.487349615476952</v>
      </c>
      <c r="F27" s="156">
        <f t="shared" si="1"/>
        <v>9093.705</v>
      </c>
    </row>
    <row r="28" spans="2:6" ht="12.75">
      <c r="B28" s="162" t="s">
        <v>31</v>
      </c>
      <c r="C28" s="158">
        <v>3505.227</v>
      </c>
      <c r="D28" s="159">
        <v>6035.049</v>
      </c>
      <c r="E28" s="164">
        <v>1.356541741331308</v>
      </c>
      <c r="F28" s="160">
        <f t="shared" si="1"/>
        <v>9540.276</v>
      </c>
    </row>
    <row r="29" spans="2:6" ht="12.75">
      <c r="B29" s="254" t="s">
        <v>13</v>
      </c>
      <c r="C29" s="255"/>
      <c r="D29" s="255"/>
      <c r="E29" s="255"/>
      <c r="F29" s="255"/>
    </row>
    <row r="30" spans="2:6" ht="12.75">
      <c r="B30" s="162" t="s">
        <v>22</v>
      </c>
      <c r="C30" s="33">
        <v>763.503</v>
      </c>
      <c r="D30" s="34">
        <v>646.154</v>
      </c>
      <c r="E30" s="149">
        <v>5.15</v>
      </c>
      <c r="F30" s="156">
        <f aca="true" t="shared" si="2" ref="F30:F39">C30+D30</f>
        <v>1409.6570000000002</v>
      </c>
    </row>
    <row r="31" spans="2:6" ht="12.75">
      <c r="B31" s="162" t="s">
        <v>23</v>
      </c>
      <c r="C31" s="33">
        <v>846.099</v>
      </c>
      <c r="D31" s="34">
        <v>616.478</v>
      </c>
      <c r="E31" s="149">
        <v>5.24</v>
      </c>
      <c r="F31" s="156">
        <f t="shared" si="2"/>
        <v>1462.577</v>
      </c>
    </row>
    <row r="32" spans="2:6" ht="12.75">
      <c r="B32" s="162" t="s">
        <v>24</v>
      </c>
      <c r="C32" s="33">
        <v>828.823</v>
      </c>
      <c r="D32" s="34">
        <v>544.016</v>
      </c>
      <c r="E32" s="149">
        <v>5.8</v>
      </c>
      <c r="F32" s="156">
        <f t="shared" si="2"/>
        <v>1372.839</v>
      </c>
    </row>
    <row r="33" spans="2:6" ht="12.75">
      <c r="B33" s="162" t="s">
        <v>25</v>
      </c>
      <c r="C33" s="33">
        <v>862.307</v>
      </c>
      <c r="D33" s="34">
        <v>495.243</v>
      </c>
      <c r="E33" s="149">
        <v>5.72</v>
      </c>
      <c r="F33" s="156">
        <f t="shared" si="2"/>
        <v>1357.55</v>
      </c>
    </row>
    <row r="34" spans="2:6" ht="12.75">
      <c r="B34" s="162" t="s">
        <v>26</v>
      </c>
      <c r="C34" s="33">
        <v>835.308</v>
      </c>
      <c r="D34" s="34">
        <v>497.874</v>
      </c>
      <c r="E34" s="149">
        <v>5.43</v>
      </c>
      <c r="F34" s="156">
        <f t="shared" si="2"/>
        <v>1333.182</v>
      </c>
    </row>
    <row r="35" spans="2:6" ht="12.75">
      <c r="B35" s="162" t="s">
        <v>39</v>
      </c>
      <c r="C35" s="33">
        <v>789.256</v>
      </c>
      <c r="D35" s="34">
        <v>537.319</v>
      </c>
      <c r="E35" s="149">
        <v>5.29</v>
      </c>
      <c r="F35" s="156">
        <f t="shared" si="2"/>
        <v>1326.5749999999998</v>
      </c>
    </row>
    <row r="36" spans="2:6" ht="12.75">
      <c r="B36" s="162" t="s">
        <v>28</v>
      </c>
      <c r="C36" s="33">
        <v>833.776</v>
      </c>
      <c r="D36" s="34">
        <v>587.564</v>
      </c>
      <c r="E36" s="149">
        <v>5.09</v>
      </c>
      <c r="F36" s="156">
        <f t="shared" si="2"/>
        <v>1421.34</v>
      </c>
    </row>
    <row r="37" spans="2:6" ht="12.75">
      <c r="B37" s="162" t="s">
        <v>29</v>
      </c>
      <c r="C37" s="33">
        <v>919.3</v>
      </c>
      <c r="D37" s="34">
        <v>656.383</v>
      </c>
      <c r="E37" s="149">
        <v>4.61</v>
      </c>
      <c r="F37" s="156">
        <f t="shared" si="2"/>
        <v>1575.683</v>
      </c>
    </row>
    <row r="38" spans="2:6" ht="12.75">
      <c r="B38" s="162" t="s">
        <v>30</v>
      </c>
      <c r="C38" s="33">
        <v>980.621</v>
      </c>
      <c r="D38" s="34">
        <v>704.546</v>
      </c>
      <c r="E38" s="149">
        <v>4.25</v>
      </c>
      <c r="F38" s="156">
        <f t="shared" si="2"/>
        <v>1685.167</v>
      </c>
    </row>
    <row r="39" spans="2:6" ht="12.75">
      <c r="B39" s="162" t="s">
        <v>31</v>
      </c>
      <c r="C39" s="158">
        <v>1006.982</v>
      </c>
      <c r="D39" s="159">
        <v>726.453</v>
      </c>
      <c r="E39" s="164">
        <v>4.04</v>
      </c>
      <c r="F39" s="160">
        <f t="shared" si="2"/>
        <v>1733.435</v>
      </c>
    </row>
    <row r="40" spans="2:6" ht="12.75">
      <c r="B40" s="286" t="s">
        <v>14</v>
      </c>
      <c r="C40" s="287"/>
      <c r="D40" s="287"/>
      <c r="E40" s="287"/>
      <c r="F40" s="287"/>
    </row>
    <row r="41" spans="2:6" ht="12.75">
      <c r="B41" s="162" t="s">
        <v>22</v>
      </c>
      <c r="C41" s="33">
        <v>5462.826</v>
      </c>
      <c r="D41" s="34">
        <v>9241.264</v>
      </c>
      <c r="E41" s="149">
        <v>1.2505792154234225</v>
      </c>
      <c r="F41" s="156">
        <f aca="true" t="shared" si="3" ref="F41:F50">C41+D41</f>
        <v>14704.09</v>
      </c>
    </row>
    <row r="42" spans="2:6" ht="12.75">
      <c r="B42" s="162" t="s">
        <v>23</v>
      </c>
      <c r="C42" s="33">
        <v>5389.601</v>
      </c>
      <c r="D42" s="34">
        <v>9265.568</v>
      </c>
      <c r="E42" s="149">
        <v>1.2455324556823653</v>
      </c>
      <c r="F42" s="156">
        <f t="shared" si="3"/>
        <v>14655.168999999998</v>
      </c>
    </row>
    <row r="43" spans="2:6" ht="12.75">
      <c r="B43" s="162" t="s">
        <v>24</v>
      </c>
      <c r="C43" s="33">
        <v>5023.62</v>
      </c>
      <c r="D43" s="34">
        <v>8671.945</v>
      </c>
      <c r="E43" s="149">
        <v>1.3089489988308551</v>
      </c>
      <c r="F43" s="156">
        <f t="shared" si="3"/>
        <v>13695.564999999999</v>
      </c>
    </row>
    <row r="44" spans="2:6" ht="12.75">
      <c r="B44" s="162" t="s">
        <v>25</v>
      </c>
      <c r="C44" s="33">
        <v>5008.085</v>
      </c>
      <c r="D44" s="34">
        <v>8105.501</v>
      </c>
      <c r="E44" s="149">
        <v>1.3343081309259317</v>
      </c>
      <c r="F44" s="156">
        <f t="shared" si="3"/>
        <v>13113.586</v>
      </c>
    </row>
    <row r="45" spans="2:6" ht="12.75">
      <c r="B45" s="162" t="s">
        <v>26</v>
      </c>
      <c r="C45" s="33">
        <v>4925.338</v>
      </c>
      <c r="D45" s="34">
        <v>7392.964</v>
      </c>
      <c r="E45" s="149">
        <v>1.3969894430306617</v>
      </c>
      <c r="F45" s="156">
        <f t="shared" si="3"/>
        <v>12318.302</v>
      </c>
    </row>
    <row r="46" spans="2:6" ht="12.75">
      <c r="B46" s="162" t="s">
        <v>39</v>
      </c>
      <c r="C46" s="33">
        <v>4977.422</v>
      </c>
      <c r="D46" s="34">
        <v>7120.954</v>
      </c>
      <c r="E46" s="149">
        <v>1.401047191501581</v>
      </c>
      <c r="F46" s="156">
        <f t="shared" si="3"/>
        <v>12098.376</v>
      </c>
    </row>
    <row r="47" spans="2:6" ht="12.75">
      <c r="B47" s="162" t="s">
        <v>28</v>
      </c>
      <c r="C47" s="33">
        <v>5153.154</v>
      </c>
      <c r="D47" s="34">
        <v>7116.132</v>
      </c>
      <c r="E47" s="149">
        <v>1.3889826306128268</v>
      </c>
      <c r="F47" s="156">
        <f t="shared" si="3"/>
        <v>12269.286</v>
      </c>
    </row>
    <row r="48" spans="2:6" ht="12.75">
      <c r="B48" s="162" t="s">
        <v>29</v>
      </c>
      <c r="C48" s="33">
        <v>5363.577</v>
      </c>
      <c r="D48" s="34">
        <v>7610.754</v>
      </c>
      <c r="E48" s="149">
        <v>1.3204270705163608</v>
      </c>
      <c r="F48" s="156">
        <f t="shared" si="3"/>
        <v>12974.331</v>
      </c>
    </row>
    <row r="49" spans="2:6" ht="12.75">
      <c r="B49" s="162" t="s">
        <v>30</v>
      </c>
      <c r="C49" s="33">
        <v>5470.344</v>
      </c>
      <c r="D49" s="34">
        <v>8240.836</v>
      </c>
      <c r="E49" s="149">
        <v>1.2089643040026645</v>
      </c>
      <c r="F49" s="156">
        <f t="shared" si="3"/>
        <v>13711.18</v>
      </c>
    </row>
    <row r="50" spans="2:6" ht="12.75">
      <c r="B50" s="163" t="s">
        <v>31</v>
      </c>
      <c r="C50" s="158">
        <v>5593.47</v>
      </c>
      <c r="D50" s="159">
        <v>8806.076</v>
      </c>
      <c r="E50" s="164">
        <v>1.0554238470896442</v>
      </c>
      <c r="F50" s="160">
        <f t="shared" si="3"/>
        <v>14399.545999999998</v>
      </c>
    </row>
  </sheetData>
  <sheetProtection/>
  <mergeCells count="2">
    <mergeCell ref="B5:B6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00390625" style="299" customWidth="1"/>
    <col min="2" max="2" width="58.50390625" style="299" bestFit="1" customWidth="1"/>
    <col min="3" max="3" width="11.25390625" style="299" customWidth="1"/>
    <col min="4" max="28" width="10.625" style="299" customWidth="1"/>
    <col min="29" max="16384" width="9.00390625" style="299" customWidth="1"/>
  </cols>
  <sheetData>
    <row r="1" ht="12.75">
      <c r="A1"/>
    </row>
    <row r="3" ht="12.75">
      <c r="A3" s="198" t="s">
        <v>175</v>
      </c>
    </row>
    <row r="4" ht="12.75">
      <c r="A4" s="198"/>
    </row>
    <row r="5" spans="1:29" ht="12.75">
      <c r="A5" s="300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</row>
    <row r="6" spans="2:30" ht="12.75">
      <c r="B6" s="311" t="s">
        <v>110</v>
      </c>
      <c r="C6" s="311"/>
      <c r="D6" s="311"/>
      <c r="E6" s="311"/>
      <c r="F6" s="311"/>
      <c r="G6" s="311"/>
      <c r="H6" s="311">
        <v>4</v>
      </c>
      <c r="I6" s="311">
        <v>5</v>
      </c>
      <c r="J6" s="311">
        <v>5</v>
      </c>
      <c r="K6" s="311">
        <v>5</v>
      </c>
      <c r="L6" s="311">
        <v>5</v>
      </c>
      <c r="M6" s="311">
        <v>5</v>
      </c>
      <c r="N6" s="311">
        <v>5</v>
      </c>
      <c r="O6" s="311">
        <v>5</v>
      </c>
      <c r="P6" s="311">
        <v>5</v>
      </c>
      <c r="Q6" s="311">
        <v>5</v>
      </c>
      <c r="R6" s="311">
        <v>5</v>
      </c>
      <c r="S6" s="311">
        <v>5</v>
      </c>
      <c r="T6" s="311">
        <v>5</v>
      </c>
      <c r="U6" s="311">
        <v>5</v>
      </c>
      <c r="V6" s="311">
        <v>5</v>
      </c>
      <c r="W6" s="311">
        <v>5</v>
      </c>
      <c r="X6" s="311">
        <v>5</v>
      </c>
      <c r="Y6" s="311">
        <v>5</v>
      </c>
      <c r="Z6" s="311">
        <v>5</v>
      </c>
      <c r="AA6" s="311">
        <v>5</v>
      </c>
      <c r="AB6" s="301"/>
      <c r="AC6" s="301"/>
      <c r="AD6" s="301"/>
    </row>
    <row r="7" spans="19:29" ht="13.5" thickBot="1">
      <c r="S7" s="310"/>
      <c r="T7" s="307"/>
      <c r="U7" s="307"/>
      <c r="V7" s="307"/>
      <c r="W7" s="307"/>
      <c r="X7" s="307"/>
      <c r="Y7" s="307"/>
      <c r="Z7" s="307"/>
      <c r="AA7" s="307"/>
      <c r="AB7" s="307"/>
      <c r="AC7" s="301"/>
    </row>
    <row r="8" spans="2:31" ht="12.75">
      <c r="B8" s="347" t="s">
        <v>35</v>
      </c>
      <c r="C8" s="352"/>
      <c r="D8" s="346"/>
      <c r="E8" s="346"/>
      <c r="F8" s="346"/>
      <c r="G8" s="339"/>
      <c r="H8" s="339" t="s">
        <v>0</v>
      </c>
      <c r="I8" s="339" t="s">
        <v>1</v>
      </c>
      <c r="J8" s="339" t="s">
        <v>2</v>
      </c>
      <c r="K8" s="339" t="s">
        <v>3</v>
      </c>
      <c r="L8" s="339" t="s">
        <v>4</v>
      </c>
      <c r="M8" s="339" t="s">
        <v>5</v>
      </c>
      <c r="N8" s="339" t="s">
        <v>6</v>
      </c>
      <c r="O8" s="339" t="s">
        <v>7</v>
      </c>
      <c r="P8" s="339" t="s">
        <v>8</v>
      </c>
      <c r="Q8" s="339" t="s">
        <v>9</v>
      </c>
      <c r="R8" s="346" t="s">
        <v>154</v>
      </c>
      <c r="S8" s="346" t="s">
        <v>155</v>
      </c>
      <c r="T8" s="346" t="s">
        <v>156</v>
      </c>
      <c r="U8" s="346" t="s">
        <v>157</v>
      </c>
      <c r="V8" s="346" t="s">
        <v>158</v>
      </c>
      <c r="W8" s="346" t="s">
        <v>159</v>
      </c>
      <c r="X8" s="346" t="s">
        <v>160</v>
      </c>
      <c r="Y8" s="346" t="s">
        <v>161</v>
      </c>
      <c r="Z8" s="346" t="s">
        <v>162</v>
      </c>
      <c r="AA8" s="348" t="s">
        <v>163</v>
      </c>
      <c r="AB8" s="307"/>
      <c r="AC8" s="307"/>
      <c r="AD8" s="307"/>
      <c r="AE8" s="301"/>
    </row>
    <row r="9" spans="2:31" ht="12.75">
      <c r="B9" s="344" t="s">
        <v>164</v>
      </c>
      <c r="C9" s="353"/>
      <c r="D9" s="305"/>
      <c r="E9" s="305"/>
      <c r="F9" s="305"/>
      <c r="G9" s="305"/>
      <c r="H9" s="305">
        <v>6933.173</v>
      </c>
      <c r="I9" s="305">
        <v>6047.608</v>
      </c>
      <c r="J9" s="305">
        <v>5621.529</v>
      </c>
      <c r="K9" s="305">
        <v>5726.322</v>
      </c>
      <c r="L9" s="305">
        <v>5215.814</v>
      </c>
      <c r="M9" s="305">
        <v>4743.578</v>
      </c>
      <c r="N9" s="305">
        <v>4316.056</v>
      </c>
      <c r="O9" s="305">
        <v>4878.699</v>
      </c>
      <c r="P9" s="305">
        <v>4208.735</v>
      </c>
      <c r="Q9" s="305">
        <v>4268.543</v>
      </c>
      <c r="R9" s="305">
        <v>4840.061</v>
      </c>
      <c r="S9" s="305">
        <v>5815.265</v>
      </c>
      <c r="T9" s="305">
        <v>5766.71</v>
      </c>
      <c r="U9" s="305">
        <v>5973.632</v>
      </c>
      <c r="V9" s="305">
        <v>5879.468</v>
      </c>
      <c r="W9" s="305">
        <v>5315.515</v>
      </c>
      <c r="X9" s="305">
        <v>4716.649</v>
      </c>
      <c r="Y9" s="305">
        <v>5539.597</v>
      </c>
      <c r="Z9" s="305">
        <v>4220.705</v>
      </c>
      <c r="AA9" s="349">
        <v>4248.206</v>
      </c>
      <c r="AB9" s="307"/>
      <c r="AC9" s="307"/>
      <c r="AD9" s="307"/>
      <c r="AE9" s="301"/>
    </row>
    <row r="10" spans="2:31" ht="12.75">
      <c r="B10" s="344" t="s">
        <v>32</v>
      </c>
      <c r="C10" s="353"/>
      <c r="D10" s="309"/>
      <c r="E10" s="309"/>
      <c r="F10" s="309"/>
      <c r="G10" s="309"/>
      <c r="H10" s="309">
        <v>9554.172</v>
      </c>
      <c r="I10" s="309">
        <v>10798.451</v>
      </c>
      <c r="J10" s="309">
        <v>11820.152</v>
      </c>
      <c r="K10" s="309">
        <v>12671.466</v>
      </c>
      <c r="L10" s="309">
        <v>12432.787</v>
      </c>
      <c r="M10" s="309">
        <v>11035.481</v>
      </c>
      <c r="N10" s="309">
        <v>8864.745</v>
      </c>
      <c r="O10" s="309">
        <v>7030.066</v>
      </c>
      <c r="P10" s="309">
        <v>7844.885</v>
      </c>
      <c r="Q10" s="309">
        <v>7924.184</v>
      </c>
      <c r="R10" s="309">
        <v>6357.139</v>
      </c>
      <c r="S10" s="309">
        <v>7976.935</v>
      </c>
      <c r="T10" s="309">
        <v>7597.181</v>
      </c>
      <c r="U10" s="309">
        <v>9567.231</v>
      </c>
      <c r="V10" s="309">
        <v>9443.657</v>
      </c>
      <c r="W10" s="309">
        <v>9640.486</v>
      </c>
      <c r="X10" s="309">
        <v>9680.131</v>
      </c>
      <c r="Y10" s="309">
        <v>9865.483</v>
      </c>
      <c r="Z10" s="309">
        <v>8776.137</v>
      </c>
      <c r="AA10" s="350">
        <v>8325.914</v>
      </c>
      <c r="AB10" s="307"/>
      <c r="AC10" s="307"/>
      <c r="AD10" s="307"/>
      <c r="AE10" s="301"/>
    </row>
    <row r="11" spans="2:31" ht="13.5" thickBot="1">
      <c r="B11" s="345" t="s">
        <v>36</v>
      </c>
      <c r="C11" s="354"/>
      <c r="D11" s="342"/>
      <c r="E11" s="342"/>
      <c r="F11" s="342"/>
      <c r="G11" s="342"/>
      <c r="H11" s="342">
        <v>16487.345</v>
      </c>
      <c r="I11" s="342">
        <v>16846.059</v>
      </c>
      <c r="J11" s="342">
        <v>17441.681</v>
      </c>
      <c r="K11" s="342">
        <v>18397.788</v>
      </c>
      <c r="L11" s="342">
        <v>17648.601000000002</v>
      </c>
      <c r="M11" s="342">
        <v>15779.059000000001</v>
      </c>
      <c r="N11" s="342">
        <v>13180.801</v>
      </c>
      <c r="O11" s="342">
        <v>11908.765</v>
      </c>
      <c r="P11" s="342">
        <v>12053.619999999999</v>
      </c>
      <c r="Q11" s="342">
        <v>12192.726999999999</v>
      </c>
      <c r="R11" s="342">
        <v>11197.2</v>
      </c>
      <c r="S11" s="342">
        <v>13792.2</v>
      </c>
      <c r="T11" s="342">
        <v>13363.891</v>
      </c>
      <c r="U11" s="342">
        <v>15540.863</v>
      </c>
      <c r="V11" s="342">
        <v>15323.125</v>
      </c>
      <c r="W11" s="342">
        <v>14956.001</v>
      </c>
      <c r="X11" s="342">
        <v>14396.779999999999</v>
      </c>
      <c r="Y11" s="342">
        <v>15405.08</v>
      </c>
      <c r="Z11" s="342">
        <v>12996.842</v>
      </c>
      <c r="AA11" s="351">
        <v>12574.12</v>
      </c>
      <c r="AB11" s="307"/>
      <c r="AC11" s="307"/>
      <c r="AD11" s="307"/>
      <c r="AE11" s="301"/>
    </row>
    <row r="12" spans="20:30" ht="13.5" thickBot="1"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</row>
    <row r="13" spans="2:39" ht="38.25">
      <c r="B13" s="347" t="s">
        <v>111</v>
      </c>
      <c r="C13" s="355" t="s">
        <v>181</v>
      </c>
      <c r="D13" s="346" t="s">
        <v>152</v>
      </c>
      <c r="E13" s="346" t="s">
        <v>153</v>
      </c>
      <c r="F13" s="346" t="s">
        <v>165</v>
      </c>
      <c r="G13" s="339" t="s">
        <v>112</v>
      </c>
      <c r="H13" s="339" t="s">
        <v>0</v>
      </c>
      <c r="I13" s="339" t="s">
        <v>1</v>
      </c>
      <c r="J13" s="339" t="s">
        <v>2</v>
      </c>
      <c r="K13" s="339" t="s">
        <v>3</v>
      </c>
      <c r="L13" s="339" t="s">
        <v>4</v>
      </c>
      <c r="M13" s="339" t="s">
        <v>5</v>
      </c>
      <c r="N13" s="339" t="s">
        <v>6</v>
      </c>
      <c r="O13" s="339" t="s">
        <v>7</v>
      </c>
      <c r="P13" s="339" t="s">
        <v>8</v>
      </c>
      <c r="Q13" s="339" t="s">
        <v>9</v>
      </c>
      <c r="R13" s="346" t="s">
        <v>154</v>
      </c>
      <c r="S13" s="346" t="s">
        <v>155</v>
      </c>
      <c r="T13" s="346" t="s">
        <v>156</v>
      </c>
      <c r="U13" s="346" t="s">
        <v>157</v>
      </c>
      <c r="V13" s="346" t="s">
        <v>158</v>
      </c>
      <c r="W13" s="346" t="s">
        <v>159</v>
      </c>
      <c r="X13" s="346" t="s">
        <v>160</v>
      </c>
      <c r="Y13" s="346" t="s">
        <v>161</v>
      </c>
      <c r="Z13" s="346" t="s">
        <v>162</v>
      </c>
      <c r="AA13" s="346" t="s">
        <v>163</v>
      </c>
      <c r="AB13" s="340" t="s">
        <v>113</v>
      </c>
      <c r="AC13" s="302"/>
      <c r="AD13" s="303"/>
      <c r="AE13" s="303"/>
      <c r="AF13" s="303"/>
      <c r="AG13" s="303"/>
      <c r="AH13" s="303"/>
      <c r="AI13" s="303"/>
      <c r="AJ13" s="303"/>
      <c r="AK13" s="303"/>
      <c r="AL13" s="303"/>
      <c r="AM13" s="301"/>
    </row>
    <row r="14" spans="2:39" ht="15">
      <c r="B14" s="344" t="s">
        <v>146</v>
      </c>
      <c r="C14" s="353" t="s">
        <v>182</v>
      </c>
      <c r="D14" s="305">
        <v>223592.621</v>
      </c>
      <c r="E14" s="305">
        <v>131514.364</v>
      </c>
      <c r="F14" s="305"/>
      <c r="G14" s="305">
        <v>0</v>
      </c>
      <c r="H14" s="305">
        <v>9554.172</v>
      </c>
      <c r="I14" s="305">
        <v>11171</v>
      </c>
      <c r="J14" s="305">
        <v>11820.152</v>
      </c>
      <c r="K14" s="305">
        <v>12686.8</v>
      </c>
      <c r="L14" s="305">
        <v>12519.902</v>
      </c>
      <c r="M14" s="305">
        <v>11171.754</v>
      </c>
      <c r="N14" s="305">
        <v>9032.111</v>
      </c>
      <c r="O14" s="305">
        <v>7226.933</v>
      </c>
      <c r="P14" s="305">
        <v>8404.747</v>
      </c>
      <c r="Q14" s="305">
        <v>9189.793</v>
      </c>
      <c r="R14" s="305">
        <v>7221.574</v>
      </c>
      <c r="S14" s="305">
        <v>9059.335</v>
      </c>
      <c r="T14" s="305">
        <v>8383.759</v>
      </c>
      <c r="U14" s="305">
        <v>8754.182</v>
      </c>
      <c r="V14" s="305">
        <v>9364.116</v>
      </c>
      <c r="W14" s="305">
        <v>9076.339</v>
      </c>
      <c r="X14" s="305">
        <v>8967.928</v>
      </c>
      <c r="Y14" s="305">
        <v>9560.929</v>
      </c>
      <c r="Z14" s="305">
        <v>8941.754</v>
      </c>
      <c r="AA14" s="305">
        <v>10099.56</v>
      </c>
      <c r="AB14" s="341">
        <f aca="true" t="shared" si="0" ref="AB14:AB19">G14+SUMPRODUCT(H$6:AA$6,H14:AA14)</f>
        <v>951480.028</v>
      </c>
      <c r="AC14" s="302"/>
      <c r="AD14" s="306"/>
      <c r="AE14" s="306"/>
      <c r="AF14" s="307"/>
      <c r="AG14" s="307"/>
      <c r="AH14" s="307"/>
      <c r="AI14" s="307"/>
      <c r="AJ14" s="307"/>
      <c r="AK14" s="307"/>
      <c r="AL14" s="307"/>
      <c r="AM14" s="301"/>
    </row>
    <row r="15" spans="2:39" ht="15">
      <c r="B15" s="344" t="s">
        <v>148</v>
      </c>
      <c r="C15" s="353" t="s">
        <v>182</v>
      </c>
      <c r="D15" s="309">
        <v>223592.621</v>
      </c>
      <c r="E15" s="309">
        <v>128826.624</v>
      </c>
      <c r="F15" s="309"/>
      <c r="G15" s="309">
        <v>0</v>
      </c>
      <c r="H15" s="309">
        <v>9554.172</v>
      </c>
      <c r="I15" s="309">
        <v>11171</v>
      </c>
      <c r="J15" s="309">
        <v>11820.152</v>
      </c>
      <c r="K15" s="309">
        <v>12671.466</v>
      </c>
      <c r="L15" s="309">
        <v>12432.787</v>
      </c>
      <c r="M15" s="309">
        <v>11035.481</v>
      </c>
      <c r="N15" s="309">
        <v>8864.745</v>
      </c>
      <c r="O15" s="309">
        <v>7030.066</v>
      </c>
      <c r="P15" s="309">
        <v>7844.885</v>
      </c>
      <c r="Q15" s="309">
        <v>7924.184</v>
      </c>
      <c r="R15" s="309">
        <v>6357.139</v>
      </c>
      <c r="S15" s="309">
        <v>7976.935</v>
      </c>
      <c r="T15" s="309">
        <v>7597.181</v>
      </c>
      <c r="U15" s="309">
        <v>9567.231</v>
      </c>
      <c r="V15" s="309">
        <v>9443.657</v>
      </c>
      <c r="W15" s="309">
        <v>9640.486</v>
      </c>
      <c r="X15" s="309">
        <v>9680.131</v>
      </c>
      <c r="Y15" s="309">
        <v>9865.483</v>
      </c>
      <c r="Z15" s="309">
        <v>8776.137</v>
      </c>
      <c r="AA15" s="309">
        <v>8325.914</v>
      </c>
      <c r="AB15" s="341">
        <f t="shared" si="0"/>
        <v>928341.9880000004</v>
      </c>
      <c r="AC15" s="302"/>
      <c r="AD15" s="307"/>
      <c r="AE15" s="307"/>
      <c r="AF15" s="307"/>
      <c r="AG15" s="307"/>
      <c r="AH15" s="307"/>
      <c r="AI15" s="307"/>
      <c r="AJ15" s="307"/>
      <c r="AK15" s="307"/>
      <c r="AL15" s="307"/>
      <c r="AM15" s="301"/>
    </row>
    <row r="16" spans="2:39" ht="15">
      <c r="B16" s="344" t="s">
        <v>149</v>
      </c>
      <c r="C16" s="353" t="s">
        <v>182</v>
      </c>
      <c r="D16" s="309">
        <v>223592.621</v>
      </c>
      <c r="E16" s="309">
        <v>118347.933</v>
      </c>
      <c r="F16" s="309"/>
      <c r="G16" s="309">
        <v>0</v>
      </c>
      <c r="H16" s="309">
        <v>9554.172</v>
      </c>
      <c r="I16" s="309">
        <v>11171</v>
      </c>
      <c r="J16" s="309">
        <v>11820.152</v>
      </c>
      <c r="K16" s="309">
        <v>12670.946</v>
      </c>
      <c r="L16" s="309">
        <v>12402.881</v>
      </c>
      <c r="M16" s="309">
        <v>10974.024</v>
      </c>
      <c r="N16" s="309">
        <v>8760.829</v>
      </c>
      <c r="O16" s="309">
        <v>6877.365</v>
      </c>
      <c r="P16" s="309">
        <v>7627.829</v>
      </c>
      <c r="Q16" s="309">
        <v>7543.249</v>
      </c>
      <c r="R16" s="309">
        <v>5942.492</v>
      </c>
      <c r="S16" s="309">
        <v>7249.388</v>
      </c>
      <c r="T16" s="309">
        <v>6911.07</v>
      </c>
      <c r="U16" s="309">
        <v>8570.475</v>
      </c>
      <c r="V16" s="309">
        <v>8436.378</v>
      </c>
      <c r="W16" s="309">
        <v>8588.019</v>
      </c>
      <c r="X16" s="309">
        <v>8592.461</v>
      </c>
      <c r="Y16" s="309">
        <v>8785.985</v>
      </c>
      <c r="Z16" s="309">
        <v>7806.688</v>
      </c>
      <c r="AA16" s="309">
        <v>7404.759</v>
      </c>
      <c r="AB16" s="341">
        <f t="shared" si="0"/>
        <v>878896.6379999999</v>
      </c>
      <c r="AC16" s="302"/>
      <c r="AD16" s="307"/>
      <c r="AE16" s="307"/>
      <c r="AF16" s="307"/>
      <c r="AG16" s="307"/>
      <c r="AH16" s="307"/>
      <c r="AI16" s="307"/>
      <c r="AJ16" s="307"/>
      <c r="AK16" s="307"/>
      <c r="AL16" s="307"/>
      <c r="AM16" s="301"/>
    </row>
    <row r="17" spans="2:39" ht="15">
      <c r="B17" s="344" t="s">
        <v>147</v>
      </c>
      <c r="C17" s="353" t="s">
        <v>182</v>
      </c>
      <c r="D17" s="305">
        <v>225080.394</v>
      </c>
      <c r="E17" s="305">
        <v>111312.484</v>
      </c>
      <c r="F17" s="305"/>
      <c r="G17" s="304">
        <v>48962.4873082884</v>
      </c>
      <c r="H17" s="305">
        <v>7826.818</v>
      </c>
      <c r="I17" s="305">
        <v>9534.8</v>
      </c>
      <c r="J17" s="305">
        <v>10647.317</v>
      </c>
      <c r="K17" s="308">
        <v>11672.328</v>
      </c>
      <c r="L17" s="305">
        <v>11440.422</v>
      </c>
      <c r="M17" s="305">
        <v>10520.046</v>
      </c>
      <c r="N17" s="305">
        <v>8388.327</v>
      </c>
      <c r="O17" s="305">
        <v>6571.09</v>
      </c>
      <c r="P17" s="305">
        <v>8324.464</v>
      </c>
      <c r="Q17" s="305">
        <v>8196.753</v>
      </c>
      <c r="R17" s="305">
        <v>6886.196</v>
      </c>
      <c r="S17" s="305">
        <v>7304.871</v>
      </c>
      <c r="T17" s="305">
        <v>8587.258</v>
      </c>
      <c r="U17" s="308">
        <v>8156.53</v>
      </c>
      <c r="V17" s="305">
        <v>8356.333</v>
      </c>
      <c r="W17" s="305">
        <v>9052.206</v>
      </c>
      <c r="X17" s="305">
        <v>8652.264</v>
      </c>
      <c r="Y17" s="305">
        <v>9797.169</v>
      </c>
      <c r="Z17" s="305">
        <v>8942.952</v>
      </c>
      <c r="AA17" s="305">
        <v>8672.659</v>
      </c>
      <c r="AB17" s="341">
        <f t="shared" si="0"/>
        <v>928789.6843082884</v>
      </c>
      <c r="AC17" s="302"/>
      <c r="AD17" s="307"/>
      <c r="AE17" s="307"/>
      <c r="AF17" s="307"/>
      <c r="AG17" s="307"/>
      <c r="AH17" s="307"/>
      <c r="AI17" s="307"/>
      <c r="AJ17" s="307"/>
      <c r="AK17" s="307"/>
      <c r="AL17" s="307"/>
      <c r="AM17" s="301"/>
    </row>
    <row r="18" spans="2:39" ht="15">
      <c r="B18" s="344" t="s">
        <v>150</v>
      </c>
      <c r="C18" s="353" t="s">
        <v>182</v>
      </c>
      <c r="D18" s="309">
        <v>225017.599</v>
      </c>
      <c r="E18" s="309">
        <v>150428.433</v>
      </c>
      <c r="F18" s="309"/>
      <c r="G18" s="309">
        <v>0</v>
      </c>
      <c r="H18" s="309">
        <v>10800.969</v>
      </c>
      <c r="I18" s="309">
        <v>11825</v>
      </c>
      <c r="J18" s="309">
        <v>11737.361</v>
      </c>
      <c r="K18" s="309">
        <v>11095.656</v>
      </c>
      <c r="L18" s="309">
        <v>8742.147</v>
      </c>
      <c r="M18" s="309">
        <v>7155.618</v>
      </c>
      <c r="N18" s="309">
        <v>6204.221</v>
      </c>
      <c r="O18" s="309">
        <v>5999.72</v>
      </c>
      <c r="P18" s="309">
        <v>5908.874</v>
      </c>
      <c r="Q18" s="309">
        <v>5989.714</v>
      </c>
      <c r="R18" s="309">
        <v>6229.366</v>
      </c>
      <c r="S18" s="309">
        <v>6616.176</v>
      </c>
      <c r="T18" s="309">
        <v>6362.433</v>
      </c>
      <c r="U18" s="309">
        <v>6343.207</v>
      </c>
      <c r="V18" s="309">
        <v>6006.125</v>
      </c>
      <c r="W18" s="309">
        <v>6084.549</v>
      </c>
      <c r="X18" s="309">
        <v>6091.685</v>
      </c>
      <c r="Y18" s="309">
        <v>5922.726</v>
      </c>
      <c r="Z18" s="309">
        <v>6099.355</v>
      </c>
      <c r="AA18" s="309">
        <v>5938.889</v>
      </c>
      <c r="AB18" s="341">
        <f t="shared" si="0"/>
        <v>724967.986</v>
      </c>
      <c r="AC18" s="310"/>
      <c r="AD18" s="307"/>
      <c r="AE18" s="307"/>
      <c r="AF18" s="307"/>
      <c r="AG18" s="307"/>
      <c r="AH18" s="307"/>
      <c r="AI18" s="307"/>
      <c r="AJ18" s="307"/>
      <c r="AK18" s="307"/>
      <c r="AL18" s="307"/>
      <c r="AM18" s="301"/>
    </row>
    <row r="19" spans="2:39" ht="15.75" thickBot="1">
      <c r="B19" s="345" t="s">
        <v>151</v>
      </c>
      <c r="C19" s="342" t="s">
        <v>182</v>
      </c>
      <c r="D19" s="342">
        <v>223599.246</v>
      </c>
      <c r="E19" s="342">
        <v>165957.335</v>
      </c>
      <c r="F19" s="342"/>
      <c r="G19" s="342">
        <v>0</v>
      </c>
      <c r="H19" s="342">
        <v>10720.841</v>
      </c>
      <c r="I19" s="342">
        <v>10005</v>
      </c>
      <c r="J19" s="342">
        <v>11174.516</v>
      </c>
      <c r="K19" s="342">
        <v>10455.415</v>
      </c>
      <c r="L19" s="342">
        <v>8817.484</v>
      </c>
      <c r="M19" s="342">
        <v>8282.887</v>
      </c>
      <c r="N19" s="342">
        <v>6846.117</v>
      </c>
      <c r="O19" s="342">
        <v>8063.744</v>
      </c>
      <c r="P19" s="342">
        <v>8668.096</v>
      </c>
      <c r="Q19" s="342">
        <v>7051.487</v>
      </c>
      <c r="R19" s="342">
        <v>8995.585</v>
      </c>
      <c r="S19" s="342">
        <v>6992.499</v>
      </c>
      <c r="T19" s="342">
        <v>7724.508</v>
      </c>
      <c r="U19" s="342">
        <v>7342.554</v>
      </c>
      <c r="V19" s="342">
        <v>7773.851</v>
      </c>
      <c r="W19" s="342">
        <v>7673.241</v>
      </c>
      <c r="X19" s="342">
        <v>6726.578</v>
      </c>
      <c r="Y19" s="342">
        <v>9081.56</v>
      </c>
      <c r="Z19" s="342">
        <v>8558.965</v>
      </c>
      <c r="AA19" s="342">
        <v>7485.517</v>
      </c>
      <c r="AB19" s="343">
        <f t="shared" si="0"/>
        <v>831481.384</v>
      </c>
      <c r="AC19" s="310"/>
      <c r="AD19" s="307"/>
      <c r="AE19" s="307"/>
      <c r="AF19" s="307"/>
      <c r="AG19" s="307"/>
      <c r="AH19" s="307"/>
      <c r="AI19" s="307"/>
      <c r="AJ19" s="307"/>
      <c r="AK19" s="307"/>
      <c r="AL19" s="307"/>
      <c r="AM19" s="301"/>
    </row>
    <row r="20" spans="19:29" ht="12.75">
      <c r="S20" s="310"/>
      <c r="T20" s="307"/>
      <c r="U20" s="307"/>
      <c r="V20" s="307"/>
      <c r="W20" s="307"/>
      <c r="X20" s="307"/>
      <c r="Y20" s="307"/>
      <c r="Z20" s="307"/>
      <c r="AA20" s="307"/>
      <c r="AB20" s="307"/>
      <c r="AC20" s="301"/>
    </row>
    <row r="21" spans="19:29" ht="12.75">
      <c r="S21" s="302"/>
      <c r="T21" s="307"/>
      <c r="U21" s="307"/>
      <c r="V21" s="307"/>
      <c r="W21" s="307"/>
      <c r="X21" s="307"/>
      <c r="Y21" s="307"/>
      <c r="Z21" s="307"/>
      <c r="AA21" s="307"/>
      <c r="AB21" s="307"/>
      <c r="AC21" s="301"/>
    </row>
    <row r="22" spans="19:29" ht="12.75">
      <c r="S22" s="310"/>
      <c r="T22" s="307"/>
      <c r="U22" s="307"/>
      <c r="V22" s="307"/>
      <c r="W22" s="307"/>
      <c r="X22" s="307"/>
      <c r="Y22" s="307"/>
      <c r="Z22" s="307"/>
      <c r="AA22" s="307"/>
      <c r="AB22" s="307"/>
      <c r="AC22" s="301"/>
    </row>
    <row r="23" spans="19:29" ht="12.75">
      <c r="S23" s="302"/>
      <c r="T23" s="307"/>
      <c r="U23" s="307"/>
      <c r="V23" s="307"/>
      <c r="W23" s="307"/>
      <c r="X23" s="307"/>
      <c r="Y23" s="307"/>
      <c r="Z23" s="307"/>
      <c r="AA23" s="307"/>
      <c r="AB23" s="307"/>
      <c r="AC23" s="301"/>
    </row>
    <row r="24" spans="19:29" ht="12.75">
      <c r="S24" s="310"/>
      <c r="T24" s="307"/>
      <c r="U24" s="307"/>
      <c r="V24" s="307"/>
      <c r="W24" s="307"/>
      <c r="X24" s="307"/>
      <c r="Y24" s="307"/>
      <c r="Z24" s="307"/>
      <c r="AA24" s="307"/>
      <c r="AB24" s="307"/>
      <c r="AC24" s="301"/>
    </row>
    <row r="25" spans="20:30" ht="12.75"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</row>
    <row r="26" spans="20:30" ht="12.75"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</row>
    <row r="27" spans="19:29" ht="12.75"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</row>
    <row r="28" spans="19:29" ht="12.75"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</row>
    <row r="29" spans="19:29" ht="12.75"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</row>
    <row r="30" spans="19:29" ht="12.75"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</row>
  </sheetData>
  <sheetProtection/>
  <printOptions/>
  <pageMargins left="0.15748031496062992" right="0.15748031496062992" top="0.984251968503937" bottom="0.984251968503937" header="0.5118110236220472" footer="0.5118110236220472"/>
  <pageSetup fitToWidth="2" fitToHeight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Forestry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Shona Cameron</dc:creator>
  <cp:keywords/>
  <dc:description/>
  <cp:lastModifiedBy>Cameron, Shona</cp:lastModifiedBy>
  <cp:lastPrinted>2014-04-04T10:31:39Z</cp:lastPrinted>
  <dcterms:created xsi:type="dcterms:W3CDTF">2014-02-18T11:45:34Z</dcterms:created>
  <dcterms:modified xsi:type="dcterms:W3CDTF">2014-11-06T14:39:45Z</dcterms:modified>
  <cp:category/>
  <cp:version/>
  <cp:contentType/>
  <cp:contentStatus/>
</cp:coreProperties>
</file>